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an\Documents\Stan\MSPS\Accuracy Workshop\"/>
    </mc:Choice>
  </mc:AlternateContent>
  <xr:revisionPtr revIDLastSave="0" documentId="13_ncr:1_{A1A5A8EB-6ABC-496C-8BE1-A19BB0C76DC4}" xr6:coauthVersionLast="47" xr6:coauthVersionMax="47" xr10:uidLastSave="{00000000-0000-0000-0000-000000000000}"/>
  <bookViews>
    <workbookView xWindow="38940" yWindow="570" windowWidth="17175" windowHeight="14430" activeTab="5" xr2:uid="{00000000-000D-0000-FFFF-FFFF00000000}"/>
  </bookViews>
  <sheets>
    <sheet name="TEST COURSE MAP" sheetId="7" r:id="rId1"/>
    <sheet name="1-MIN VRS" sheetId="2" r:id="rId2"/>
    <sheet name="1-MIN B&amp;R" sheetId="9" r:id="rId3"/>
    <sheet name="FIX-TILT VRS" sheetId="3" r:id="rId4"/>
    <sheet name="FIX-TILT B&amp;R" sheetId="4" r:id="rId5"/>
    <sheet name="FREE-TILT VRS" sheetId="10" r:id="rId6"/>
    <sheet name="FREE-TILT B&amp;R" sheetId="11" r:id="rId7"/>
    <sheet name="COURSES" sheetId="5" r:id="rId8"/>
  </sheets>
  <definedNames>
    <definedName name="_xlnm.Print_Area" localSheetId="6">'FREE-TILT B&amp;R'!$A$1:$H$52</definedName>
    <definedName name="_xlnm.Print_Titles" localSheetId="2">'1-MIN B&amp;R'!$1:$2</definedName>
    <definedName name="_xlnm.Print_Titles" localSheetId="1">'1-MIN VRS'!$1:$2</definedName>
    <definedName name="_xlnm.Print_Titles" localSheetId="7">COURSES!$1:$2</definedName>
    <definedName name="_xlnm.Print_Titles" localSheetId="4">'FIX-TILT B&amp;R'!$1:$2</definedName>
    <definedName name="_xlnm.Print_Titles" localSheetId="3">'FIX-TILT VRS'!$1:$2</definedName>
    <definedName name="_xlnm.Print_Titles" localSheetId="6">'FREE-TILT B&amp;R'!$1:$2</definedName>
    <definedName name="_xlnm.Print_Titles" localSheetId="5">'FREE-TILT VRS'!$1:$2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5" i="5" l="1"/>
  <c r="D275" i="5"/>
  <c r="E273" i="5"/>
  <c r="D273" i="5"/>
  <c r="E271" i="5"/>
  <c r="D271" i="5"/>
  <c r="E269" i="5"/>
  <c r="D269" i="5"/>
  <c r="E267" i="5"/>
  <c r="D267" i="5"/>
  <c r="E265" i="5"/>
  <c r="D265" i="5"/>
  <c r="E262" i="5"/>
  <c r="D262" i="5"/>
  <c r="F262" i="5" s="1"/>
  <c r="G262" i="5" s="1"/>
  <c r="E260" i="5"/>
  <c r="D260" i="5"/>
  <c r="E258" i="5"/>
  <c r="D258" i="5"/>
  <c r="E256" i="5"/>
  <c r="D256" i="5"/>
  <c r="E254" i="5"/>
  <c r="D254" i="5"/>
  <c r="E252" i="5"/>
  <c r="D252" i="5"/>
  <c r="E236" i="5"/>
  <c r="D236" i="5"/>
  <c r="E234" i="5"/>
  <c r="D234" i="5"/>
  <c r="E232" i="5"/>
  <c r="D232" i="5"/>
  <c r="E230" i="5"/>
  <c r="F230" i="5" s="1"/>
  <c r="G230" i="5" s="1"/>
  <c r="D230" i="5"/>
  <c r="E228" i="5"/>
  <c r="D228" i="5"/>
  <c r="E226" i="5"/>
  <c r="F226" i="5" s="1"/>
  <c r="G226" i="5" s="1"/>
  <c r="D226" i="5"/>
  <c r="E197" i="5"/>
  <c r="D197" i="5"/>
  <c r="E195" i="5"/>
  <c r="F195" i="5" s="1"/>
  <c r="G195" i="5" s="1"/>
  <c r="H195" i="5" s="1"/>
  <c r="D195" i="5"/>
  <c r="E193" i="5"/>
  <c r="D193" i="5"/>
  <c r="E191" i="5"/>
  <c r="D191" i="5"/>
  <c r="E189" i="5"/>
  <c r="D189" i="5"/>
  <c r="E187" i="5"/>
  <c r="D187" i="5"/>
  <c r="E145" i="5"/>
  <c r="D145" i="5"/>
  <c r="E143" i="5"/>
  <c r="D143" i="5"/>
  <c r="E141" i="5"/>
  <c r="D141" i="5"/>
  <c r="E139" i="5"/>
  <c r="D139" i="5"/>
  <c r="E137" i="5"/>
  <c r="D137" i="5"/>
  <c r="E135" i="5"/>
  <c r="D135" i="5"/>
  <c r="C275" i="5"/>
  <c r="B275" i="5"/>
  <c r="F275" i="5" s="1"/>
  <c r="G275" i="5" s="1"/>
  <c r="C273" i="5"/>
  <c r="F273" i="5" s="1"/>
  <c r="G273" i="5" s="1"/>
  <c r="B273" i="5"/>
  <c r="C271" i="5"/>
  <c r="B271" i="5"/>
  <c r="C269" i="5"/>
  <c r="B269" i="5"/>
  <c r="C267" i="5"/>
  <c r="B267" i="5"/>
  <c r="F267" i="5" s="1"/>
  <c r="G267" i="5" s="1"/>
  <c r="C265" i="5"/>
  <c r="B265" i="5"/>
  <c r="E249" i="5"/>
  <c r="D249" i="5"/>
  <c r="F249" i="5" s="1"/>
  <c r="G249" i="5" s="1"/>
  <c r="E247" i="5"/>
  <c r="D247" i="5"/>
  <c r="E245" i="5"/>
  <c r="D245" i="5"/>
  <c r="E243" i="5"/>
  <c r="D243" i="5"/>
  <c r="E241" i="5"/>
  <c r="D241" i="5"/>
  <c r="E239" i="5"/>
  <c r="D239" i="5"/>
  <c r="E223" i="5"/>
  <c r="D223" i="5"/>
  <c r="E221" i="5"/>
  <c r="D221" i="5"/>
  <c r="E219" i="5"/>
  <c r="D219" i="5"/>
  <c r="E217" i="5"/>
  <c r="D217" i="5"/>
  <c r="E215" i="5"/>
  <c r="D215" i="5"/>
  <c r="F215" i="5" s="1"/>
  <c r="G215" i="5" s="1"/>
  <c r="E213" i="5"/>
  <c r="D213" i="5"/>
  <c r="E184" i="5"/>
  <c r="D184" i="5"/>
  <c r="E182" i="5"/>
  <c r="D182" i="5"/>
  <c r="E180" i="5"/>
  <c r="D180" i="5"/>
  <c r="E178" i="5"/>
  <c r="D178" i="5"/>
  <c r="E176" i="5"/>
  <c r="D176" i="5"/>
  <c r="E174" i="5"/>
  <c r="D174" i="5"/>
  <c r="E132" i="5"/>
  <c r="D132" i="5"/>
  <c r="E130" i="5"/>
  <c r="D130" i="5"/>
  <c r="E128" i="5"/>
  <c r="D128" i="5"/>
  <c r="E126" i="5"/>
  <c r="D126" i="5"/>
  <c r="E124" i="5"/>
  <c r="D124" i="5"/>
  <c r="E122" i="5"/>
  <c r="D122" i="5"/>
  <c r="C262" i="5"/>
  <c r="B262" i="5"/>
  <c r="C260" i="5"/>
  <c r="B260" i="5"/>
  <c r="F260" i="5" s="1"/>
  <c r="G260" i="5" s="1"/>
  <c r="C258" i="5"/>
  <c r="B258" i="5"/>
  <c r="C256" i="5"/>
  <c r="B256" i="5"/>
  <c r="C254" i="5"/>
  <c r="B254" i="5"/>
  <c r="F254" i="5" s="1"/>
  <c r="G254" i="5" s="1"/>
  <c r="C252" i="5"/>
  <c r="B252" i="5"/>
  <c r="C249" i="5"/>
  <c r="B249" i="5"/>
  <c r="C247" i="5"/>
  <c r="B247" i="5"/>
  <c r="F247" i="5" s="1"/>
  <c r="G247" i="5" s="1"/>
  <c r="C245" i="5"/>
  <c r="B245" i="5"/>
  <c r="C243" i="5"/>
  <c r="B243" i="5"/>
  <c r="F243" i="5" s="1"/>
  <c r="G243" i="5" s="1"/>
  <c r="C241" i="5"/>
  <c r="B241" i="5"/>
  <c r="F241" i="5" s="1"/>
  <c r="G241" i="5" s="1"/>
  <c r="C239" i="5"/>
  <c r="B239" i="5"/>
  <c r="E210" i="5"/>
  <c r="D210" i="5"/>
  <c r="E208" i="5"/>
  <c r="D208" i="5"/>
  <c r="E206" i="5"/>
  <c r="D206" i="5"/>
  <c r="E204" i="5"/>
  <c r="D204" i="5"/>
  <c r="E202" i="5"/>
  <c r="D202" i="5"/>
  <c r="E200" i="5"/>
  <c r="D200" i="5"/>
  <c r="E171" i="5"/>
  <c r="D171" i="5"/>
  <c r="E169" i="5"/>
  <c r="D169" i="5"/>
  <c r="E167" i="5"/>
  <c r="D167" i="5"/>
  <c r="E165" i="5"/>
  <c r="D165" i="5"/>
  <c r="E163" i="5"/>
  <c r="D163" i="5"/>
  <c r="E161" i="5"/>
  <c r="D161" i="5"/>
  <c r="E119" i="5"/>
  <c r="D119" i="5"/>
  <c r="E117" i="5"/>
  <c r="F117" i="5" s="1"/>
  <c r="G117" i="5" s="1"/>
  <c r="D117" i="5"/>
  <c r="E115" i="5"/>
  <c r="D115" i="5"/>
  <c r="E113" i="5"/>
  <c r="D113" i="5"/>
  <c r="E111" i="5"/>
  <c r="D111" i="5"/>
  <c r="F111" i="5" s="1"/>
  <c r="G111" i="5" s="1"/>
  <c r="E109" i="5"/>
  <c r="D109" i="5"/>
  <c r="C236" i="5"/>
  <c r="B236" i="5"/>
  <c r="C234" i="5"/>
  <c r="B234" i="5"/>
  <c r="C232" i="5"/>
  <c r="B232" i="5"/>
  <c r="F232" i="5" s="1"/>
  <c r="G232" i="5" s="1"/>
  <c r="C230" i="5"/>
  <c r="B230" i="5"/>
  <c r="C228" i="5"/>
  <c r="B228" i="5"/>
  <c r="F228" i="5" s="1"/>
  <c r="G228" i="5" s="1"/>
  <c r="C226" i="5"/>
  <c r="B226" i="5"/>
  <c r="C223" i="5"/>
  <c r="B223" i="5"/>
  <c r="C221" i="5"/>
  <c r="B221" i="5"/>
  <c r="C219" i="5"/>
  <c r="B219" i="5"/>
  <c r="C217" i="5"/>
  <c r="B217" i="5"/>
  <c r="F217" i="5" s="1"/>
  <c r="G217" i="5" s="1"/>
  <c r="C215" i="5"/>
  <c r="B215" i="5"/>
  <c r="C213" i="5"/>
  <c r="B213" i="5"/>
  <c r="C210" i="5"/>
  <c r="B210" i="5"/>
  <c r="C208" i="5"/>
  <c r="B208" i="5"/>
  <c r="C206" i="5"/>
  <c r="B206" i="5"/>
  <c r="C204" i="5"/>
  <c r="B204" i="5"/>
  <c r="C202" i="5"/>
  <c r="B202" i="5"/>
  <c r="F202" i="5" s="1"/>
  <c r="G202" i="5" s="1"/>
  <c r="H202" i="5" s="1"/>
  <c r="C200" i="5"/>
  <c r="B200" i="5"/>
  <c r="E158" i="5"/>
  <c r="D158" i="5"/>
  <c r="E156" i="5"/>
  <c r="D156" i="5"/>
  <c r="E154" i="5"/>
  <c r="D154" i="5"/>
  <c r="E152" i="5"/>
  <c r="D152" i="5"/>
  <c r="F152" i="5" s="1"/>
  <c r="G152" i="5" s="1"/>
  <c r="E150" i="5"/>
  <c r="D150" i="5"/>
  <c r="E148" i="5"/>
  <c r="D148" i="5"/>
  <c r="E106" i="5"/>
  <c r="D106" i="5"/>
  <c r="E104" i="5"/>
  <c r="F104" i="5" s="1"/>
  <c r="G104" i="5" s="1"/>
  <c r="D104" i="5"/>
  <c r="E102" i="5"/>
  <c r="D102" i="5"/>
  <c r="E100" i="5"/>
  <c r="D100" i="5"/>
  <c r="E98" i="5"/>
  <c r="D98" i="5"/>
  <c r="E96" i="5"/>
  <c r="D96" i="5"/>
  <c r="C197" i="5"/>
  <c r="B197" i="5"/>
  <c r="C195" i="5"/>
  <c r="B195" i="5"/>
  <c r="C193" i="5"/>
  <c r="B193" i="5"/>
  <c r="C191" i="5"/>
  <c r="B191" i="5"/>
  <c r="C189" i="5"/>
  <c r="B189" i="5"/>
  <c r="F189" i="5" s="1"/>
  <c r="G189" i="5" s="1"/>
  <c r="H189" i="5" s="1"/>
  <c r="C187" i="5"/>
  <c r="F187" i="5" s="1"/>
  <c r="G187" i="5" s="1"/>
  <c r="B187" i="5"/>
  <c r="C184" i="5"/>
  <c r="B184" i="5"/>
  <c r="C182" i="5"/>
  <c r="B182" i="5"/>
  <c r="C180" i="5"/>
  <c r="B180" i="5"/>
  <c r="C178" i="5"/>
  <c r="B178" i="5"/>
  <c r="C176" i="5"/>
  <c r="B176" i="5"/>
  <c r="F176" i="5" s="1"/>
  <c r="G176" i="5" s="1"/>
  <c r="H176" i="5" s="1"/>
  <c r="C174" i="5"/>
  <c r="F174" i="5" s="1"/>
  <c r="G174" i="5" s="1"/>
  <c r="B174" i="5"/>
  <c r="C171" i="5"/>
  <c r="B171" i="5"/>
  <c r="C169" i="5"/>
  <c r="B169" i="5"/>
  <c r="C167" i="5"/>
  <c r="B167" i="5"/>
  <c r="C165" i="5"/>
  <c r="B165" i="5"/>
  <c r="C163" i="5"/>
  <c r="F163" i="5" s="1"/>
  <c r="G163" i="5" s="1"/>
  <c r="H163" i="5" s="1"/>
  <c r="B163" i="5"/>
  <c r="C161" i="5"/>
  <c r="B161" i="5"/>
  <c r="F161" i="5" s="1"/>
  <c r="G161" i="5" s="1"/>
  <c r="C158" i="5"/>
  <c r="B158" i="5"/>
  <c r="C156" i="5"/>
  <c r="B156" i="5"/>
  <c r="C154" i="5"/>
  <c r="B154" i="5"/>
  <c r="C152" i="5"/>
  <c r="B152" i="5"/>
  <c r="C150" i="5"/>
  <c r="B150" i="5"/>
  <c r="C148" i="5"/>
  <c r="F148" i="5" s="1"/>
  <c r="G148" i="5" s="1"/>
  <c r="B148" i="5"/>
  <c r="E93" i="5"/>
  <c r="D93" i="5"/>
  <c r="E91" i="5"/>
  <c r="F91" i="5" s="1"/>
  <c r="G91" i="5" s="1"/>
  <c r="D91" i="5"/>
  <c r="E89" i="5"/>
  <c r="F89" i="5" s="1"/>
  <c r="G89" i="5" s="1"/>
  <c r="D89" i="5"/>
  <c r="E87" i="5"/>
  <c r="D87" i="5"/>
  <c r="E85" i="5"/>
  <c r="D85" i="5"/>
  <c r="E83" i="5"/>
  <c r="D83" i="5"/>
  <c r="C145" i="5"/>
  <c r="B145" i="5"/>
  <c r="C143" i="5"/>
  <c r="B143" i="5"/>
  <c r="C141" i="5"/>
  <c r="B141" i="5"/>
  <c r="C139" i="5"/>
  <c r="B139" i="5"/>
  <c r="C137" i="5"/>
  <c r="B137" i="5"/>
  <c r="F137" i="5" s="1"/>
  <c r="G137" i="5" s="1"/>
  <c r="C135" i="5"/>
  <c r="F135" i="5" s="1"/>
  <c r="G135" i="5" s="1"/>
  <c r="B135" i="5"/>
  <c r="C132" i="5"/>
  <c r="B132" i="5"/>
  <c r="C130" i="5"/>
  <c r="B130" i="5"/>
  <c r="C128" i="5"/>
  <c r="B128" i="5"/>
  <c r="C126" i="5"/>
  <c r="B126" i="5"/>
  <c r="C124" i="5"/>
  <c r="B124" i="5"/>
  <c r="C122" i="5"/>
  <c r="B122" i="5"/>
  <c r="C119" i="5"/>
  <c r="B119" i="5"/>
  <c r="C117" i="5"/>
  <c r="B117" i="5"/>
  <c r="C115" i="5"/>
  <c r="B115" i="5"/>
  <c r="C113" i="5"/>
  <c r="B113" i="5"/>
  <c r="C111" i="5"/>
  <c r="B111" i="5"/>
  <c r="C109" i="5"/>
  <c r="B109" i="5"/>
  <c r="F109" i="5" s="1"/>
  <c r="G109" i="5" s="1"/>
  <c r="C106" i="5"/>
  <c r="B106" i="5"/>
  <c r="C104" i="5"/>
  <c r="B104" i="5"/>
  <c r="C102" i="5"/>
  <c r="B102" i="5"/>
  <c r="C100" i="5"/>
  <c r="B100" i="5"/>
  <c r="C98" i="5"/>
  <c r="B98" i="5"/>
  <c r="C96" i="5"/>
  <c r="F96" i="5" s="1"/>
  <c r="G96" i="5" s="1"/>
  <c r="B96" i="5"/>
  <c r="C93" i="5"/>
  <c r="B93" i="5"/>
  <c r="C91" i="5"/>
  <c r="B91" i="5"/>
  <c r="C89" i="5"/>
  <c r="B89" i="5"/>
  <c r="C87" i="5"/>
  <c r="B87" i="5"/>
  <c r="C85" i="5"/>
  <c r="B85" i="5"/>
  <c r="F85" i="5" s="1"/>
  <c r="G85" i="5" s="1"/>
  <c r="C83" i="5"/>
  <c r="B83" i="5"/>
  <c r="F271" i="5"/>
  <c r="G271" i="5" s="1"/>
  <c r="F269" i="5"/>
  <c r="G269" i="5" s="1"/>
  <c r="F258" i="5"/>
  <c r="G258" i="5" s="1"/>
  <c r="F256" i="5"/>
  <c r="G256" i="5" s="1"/>
  <c r="F236" i="5"/>
  <c r="G236" i="5" s="1"/>
  <c r="F234" i="5"/>
  <c r="G234" i="5" s="1"/>
  <c r="F223" i="5"/>
  <c r="G223" i="5" s="1"/>
  <c r="F219" i="5"/>
  <c r="G219" i="5" s="1"/>
  <c r="F210" i="5"/>
  <c r="G210" i="5" s="1"/>
  <c r="F208" i="5"/>
  <c r="G208" i="5" s="1"/>
  <c r="I208" i="5" s="1"/>
  <c r="F206" i="5"/>
  <c r="G206" i="5" s="1"/>
  <c r="F204" i="5"/>
  <c r="G204" i="5" s="1"/>
  <c r="F197" i="5"/>
  <c r="G197" i="5" s="1"/>
  <c r="F193" i="5"/>
  <c r="G193" i="5" s="1"/>
  <c r="F191" i="5"/>
  <c r="G191" i="5" s="1"/>
  <c r="F184" i="5"/>
  <c r="G184" i="5" s="1"/>
  <c r="F182" i="5"/>
  <c r="G182" i="5" s="1"/>
  <c r="H182" i="5" s="1"/>
  <c r="F180" i="5"/>
  <c r="G180" i="5" s="1"/>
  <c r="F178" i="5"/>
  <c r="G178" i="5" s="1"/>
  <c r="F171" i="5"/>
  <c r="G171" i="5" s="1"/>
  <c r="F169" i="5"/>
  <c r="G169" i="5" s="1"/>
  <c r="I169" i="5" s="1"/>
  <c r="F167" i="5"/>
  <c r="G167" i="5" s="1"/>
  <c r="F165" i="5"/>
  <c r="G165" i="5" s="1"/>
  <c r="F158" i="5"/>
  <c r="G158" i="5" s="1"/>
  <c r="F154" i="5"/>
  <c r="G154" i="5" s="1"/>
  <c r="F145" i="5"/>
  <c r="G145" i="5" s="1"/>
  <c r="F143" i="5"/>
  <c r="G143" i="5" s="1"/>
  <c r="F141" i="5"/>
  <c r="G141" i="5" s="1"/>
  <c r="F139" i="5"/>
  <c r="G139" i="5" s="1"/>
  <c r="F132" i="5"/>
  <c r="G132" i="5" s="1"/>
  <c r="F130" i="5"/>
  <c r="G130" i="5" s="1"/>
  <c r="F128" i="5"/>
  <c r="G128" i="5" s="1"/>
  <c r="F126" i="5"/>
  <c r="G126" i="5" s="1"/>
  <c r="F124" i="5"/>
  <c r="G124" i="5" s="1"/>
  <c r="F119" i="5"/>
  <c r="G119" i="5" s="1"/>
  <c r="F113" i="5"/>
  <c r="G113" i="5" s="1"/>
  <c r="F106" i="5"/>
  <c r="G106" i="5" s="1"/>
  <c r="F102" i="5"/>
  <c r="G102" i="5" s="1"/>
  <c r="F93" i="5"/>
  <c r="G93" i="5" s="1"/>
  <c r="F87" i="5"/>
  <c r="G87" i="5" s="1"/>
  <c r="E46" i="5"/>
  <c r="E31" i="5"/>
  <c r="D57" i="5"/>
  <c r="E80" i="5"/>
  <c r="D80" i="5"/>
  <c r="C80" i="5"/>
  <c r="B80" i="5"/>
  <c r="E78" i="5"/>
  <c r="D78" i="5"/>
  <c r="C78" i="5"/>
  <c r="B78" i="5"/>
  <c r="E76" i="5"/>
  <c r="D76" i="5"/>
  <c r="C76" i="5"/>
  <c r="B76" i="5"/>
  <c r="E74" i="5"/>
  <c r="D74" i="5"/>
  <c r="C74" i="5"/>
  <c r="B74" i="5"/>
  <c r="E72" i="5"/>
  <c r="D72" i="5"/>
  <c r="C72" i="5"/>
  <c r="B72" i="5"/>
  <c r="E70" i="5"/>
  <c r="D70" i="5"/>
  <c r="C70" i="5"/>
  <c r="B70" i="5"/>
  <c r="E67" i="5"/>
  <c r="D67" i="5"/>
  <c r="C67" i="5"/>
  <c r="B67" i="5"/>
  <c r="E65" i="5"/>
  <c r="D65" i="5"/>
  <c r="C65" i="5"/>
  <c r="B65" i="5"/>
  <c r="E63" i="5"/>
  <c r="D63" i="5"/>
  <c r="C63" i="5"/>
  <c r="B63" i="5"/>
  <c r="E61" i="5"/>
  <c r="D61" i="5"/>
  <c r="C61" i="5"/>
  <c r="B61" i="5"/>
  <c r="E59" i="5"/>
  <c r="D59" i="5"/>
  <c r="C59" i="5"/>
  <c r="B59" i="5"/>
  <c r="E57" i="5"/>
  <c r="C57" i="5"/>
  <c r="B57" i="5"/>
  <c r="E54" i="5"/>
  <c r="D54" i="5"/>
  <c r="C54" i="5"/>
  <c r="B54" i="5"/>
  <c r="E52" i="5"/>
  <c r="D52" i="5"/>
  <c r="C52" i="5"/>
  <c r="B52" i="5"/>
  <c r="E50" i="5"/>
  <c r="D50" i="5"/>
  <c r="C50" i="5"/>
  <c r="B50" i="5"/>
  <c r="E48" i="5"/>
  <c r="D48" i="5"/>
  <c r="C48" i="5"/>
  <c r="B48" i="5"/>
  <c r="D46" i="5"/>
  <c r="C46" i="5"/>
  <c r="B46" i="5"/>
  <c r="E44" i="5"/>
  <c r="D44" i="5"/>
  <c r="C44" i="5"/>
  <c r="B44" i="5"/>
  <c r="E41" i="5"/>
  <c r="D41" i="5"/>
  <c r="C41" i="5"/>
  <c r="B41" i="5"/>
  <c r="E39" i="5"/>
  <c r="D39" i="5"/>
  <c r="C39" i="5"/>
  <c r="B39" i="5"/>
  <c r="E37" i="5"/>
  <c r="D37" i="5"/>
  <c r="C37" i="5"/>
  <c r="B37" i="5"/>
  <c r="E35" i="5"/>
  <c r="D35" i="5"/>
  <c r="C35" i="5"/>
  <c r="B35" i="5"/>
  <c r="E33" i="5"/>
  <c r="D33" i="5"/>
  <c r="C33" i="5"/>
  <c r="B33" i="5"/>
  <c r="D31" i="5"/>
  <c r="C31" i="5"/>
  <c r="B31" i="5"/>
  <c r="F265" i="5" l="1"/>
  <c r="G265" i="5" s="1"/>
  <c r="F252" i="5"/>
  <c r="G252" i="5" s="1"/>
  <c r="F245" i="5"/>
  <c r="G245" i="5" s="1"/>
  <c r="F239" i="5"/>
  <c r="G239" i="5" s="1"/>
  <c r="F213" i="5"/>
  <c r="G213" i="5" s="1"/>
  <c r="F221" i="5"/>
  <c r="G221" i="5" s="1"/>
  <c r="I221" i="5" s="1"/>
  <c r="F122" i="5"/>
  <c r="G122" i="5" s="1"/>
  <c r="F200" i="5"/>
  <c r="G200" i="5" s="1"/>
  <c r="F115" i="5"/>
  <c r="G115" i="5" s="1"/>
  <c r="H115" i="5" s="1"/>
  <c r="F150" i="5"/>
  <c r="G150" i="5" s="1"/>
  <c r="H150" i="5" s="1"/>
  <c r="F156" i="5"/>
  <c r="G156" i="5" s="1"/>
  <c r="H156" i="5" s="1"/>
  <c r="F100" i="5"/>
  <c r="G100" i="5" s="1"/>
  <c r="F98" i="5"/>
  <c r="G98" i="5" s="1"/>
  <c r="I98" i="5" s="1"/>
  <c r="F83" i="5"/>
  <c r="G83" i="5" s="1"/>
  <c r="I247" i="5"/>
  <c r="H247" i="5"/>
  <c r="I275" i="5"/>
  <c r="H275" i="5"/>
  <c r="I254" i="5"/>
  <c r="H254" i="5"/>
  <c r="I260" i="5"/>
  <c r="H260" i="5"/>
  <c r="I271" i="5"/>
  <c r="H271" i="5"/>
  <c r="I213" i="5"/>
  <c r="H213" i="5"/>
  <c r="I217" i="5"/>
  <c r="H217" i="5"/>
  <c r="I267" i="5"/>
  <c r="H267" i="5"/>
  <c r="I219" i="5"/>
  <c r="H219" i="5"/>
  <c r="I223" i="5"/>
  <c r="H223" i="5"/>
  <c r="I273" i="5"/>
  <c r="H273" i="5"/>
  <c r="I226" i="5"/>
  <c r="H226" i="5"/>
  <c r="I230" i="5"/>
  <c r="H230" i="5"/>
  <c r="I232" i="5"/>
  <c r="H232" i="5"/>
  <c r="I236" i="5"/>
  <c r="H236" i="5"/>
  <c r="I215" i="5"/>
  <c r="H215" i="5"/>
  <c r="I239" i="5"/>
  <c r="H239" i="5"/>
  <c r="I243" i="5"/>
  <c r="H243" i="5"/>
  <c r="H221" i="5"/>
  <c r="I245" i="5"/>
  <c r="H245" i="5"/>
  <c r="I249" i="5"/>
  <c r="H249" i="5"/>
  <c r="I228" i="5"/>
  <c r="H228" i="5"/>
  <c r="I252" i="5"/>
  <c r="H252" i="5"/>
  <c r="I256" i="5"/>
  <c r="H256" i="5"/>
  <c r="I234" i="5"/>
  <c r="H234" i="5"/>
  <c r="I258" i="5"/>
  <c r="H258" i="5"/>
  <c r="I262" i="5"/>
  <c r="H262" i="5"/>
  <c r="I241" i="5"/>
  <c r="H241" i="5"/>
  <c r="I265" i="5"/>
  <c r="H265" i="5"/>
  <c r="I269" i="5"/>
  <c r="H269" i="5"/>
  <c r="I152" i="5"/>
  <c r="H152" i="5"/>
  <c r="I180" i="5"/>
  <c r="H180" i="5"/>
  <c r="I191" i="5"/>
  <c r="H191" i="5"/>
  <c r="I184" i="5"/>
  <c r="H184" i="5"/>
  <c r="I148" i="5"/>
  <c r="H148" i="5"/>
  <c r="I197" i="5"/>
  <c r="H197" i="5"/>
  <c r="I154" i="5"/>
  <c r="H154" i="5"/>
  <c r="I165" i="5"/>
  <c r="H165" i="5"/>
  <c r="I193" i="5"/>
  <c r="H193" i="5"/>
  <c r="I204" i="5"/>
  <c r="H204" i="5"/>
  <c r="I158" i="5"/>
  <c r="H158" i="5"/>
  <c r="I161" i="5"/>
  <c r="H161" i="5"/>
  <c r="I171" i="5"/>
  <c r="H171" i="5"/>
  <c r="I200" i="5"/>
  <c r="H200" i="5"/>
  <c r="I210" i="5"/>
  <c r="H210" i="5"/>
  <c r="I174" i="5"/>
  <c r="H174" i="5"/>
  <c r="I167" i="5"/>
  <c r="H167" i="5"/>
  <c r="I178" i="5"/>
  <c r="H178" i="5"/>
  <c r="I206" i="5"/>
  <c r="H206" i="5"/>
  <c r="I187" i="5"/>
  <c r="H187" i="5"/>
  <c r="H169" i="5"/>
  <c r="H208" i="5"/>
  <c r="I150" i="5"/>
  <c r="I156" i="5"/>
  <c r="I163" i="5"/>
  <c r="I176" i="5"/>
  <c r="I182" i="5"/>
  <c r="I189" i="5"/>
  <c r="I195" i="5"/>
  <c r="I202" i="5"/>
  <c r="I135" i="5"/>
  <c r="H135" i="5"/>
  <c r="I141" i="5"/>
  <c r="H141" i="5"/>
  <c r="I100" i="5"/>
  <c r="H100" i="5"/>
  <c r="I83" i="5"/>
  <c r="H83" i="5"/>
  <c r="I106" i="5"/>
  <c r="H106" i="5"/>
  <c r="I111" i="5"/>
  <c r="H111" i="5"/>
  <c r="I91" i="5"/>
  <c r="H91" i="5"/>
  <c r="I89" i="5"/>
  <c r="H89" i="5"/>
  <c r="I113" i="5"/>
  <c r="H113" i="5"/>
  <c r="I117" i="5"/>
  <c r="H117" i="5"/>
  <c r="I104" i="5"/>
  <c r="H104" i="5"/>
  <c r="I102" i="5"/>
  <c r="H102" i="5"/>
  <c r="I126" i="5"/>
  <c r="H126" i="5"/>
  <c r="I130" i="5"/>
  <c r="H130" i="5"/>
  <c r="I109" i="5"/>
  <c r="H109" i="5"/>
  <c r="I132" i="5"/>
  <c r="H132" i="5"/>
  <c r="I137" i="5"/>
  <c r="H137" i="5"/>
  <c r="H98" i="5"/>
  <c r="I96" i="5"/>
  <c r="H96" i="5"/>
  <c r="I124" i="5"/>
  <c r="H124" i="5"/>
  <c r="I139" i="5"/>
  <c r="H139" i="5"/>
  <c r="I122" i="5"/>
  <c r="H122" i="5"/>
  <c r="I145" i="5"/>
  <c r="H145" i="5"/>
  <c r="I85" i="5"/>
  <c r="H85" i="5"/>
  <c r="I87" i="5"/>
  <c r="H87" i="5"/>
  <c r="I93" i="5"/>
  <c r="H93" i="5"/>
  <c r="I119" i="5"/>
  <c r="H119" i="5"/>
  <c r="I115" i="5"/>
  <c r="I143" i="5"/>
  <c r="H143" i="5"/>
  <c r="I128" i="5"/>
  <c r="H128" i="5"/>
  <c r="F44" i="5"/>
  <c r="G44" i="5" s="1"/>
  <c r="F72" i="5"/>
  <c r="G72" i="5" s="1"/>
  <c r="I72" i="5" s="1"/>
  <c r="F78" i="5"/>
  <c r="G78" i="5" s="1"/>
  <c r="I78" i="5" s="1"/>
  <c r="F59" i="5"/>
  <c r="F65" i="5"/>
  <c r="G65" i="5" s="1"/>
  <c r="I65" i="5" s="1"/>
  <c r="F61" i="5"/>
  <c r="G61" i="5" s="1"/>
  <c r="I61" i="5" s="1"/>
  <c r="F48" i="5"/>
  <c r="G48" i="5" s="1"/>
  <c r="I48" i="5" s="1"/>
  <c r="F63" i="5"/>
  <c r="G63" i="5" s="1"/>
  <c r="I63" i="5" s="1"/>
  <c r="F80" i="5"/>
  <c r="G80" i="5" s="1"/>
  <c r="H80" i="5" s="1"/>
  <c r="F67" i="5"/>
  <c r="G67" i="5" s="1"/>
  <c r="I67" i="5" s="1"/>
  <c r="F54" i="5"/>
  <c r="G54" i="5" s="1"/>
  <c r="I54" i="5" s="1"/>
  <c r="F52" i="5"/>
  <c r="G52" i="5" s="1"/>
  <c r="I52" i="5" s="1"/>
  <c r="F76" i="5"/>
  <c r="G76" i="5" s="1"/>
  <c r="I76" i="5" s="1"/>
  <c r="F50" i="5"/>
  <c r="G50" i="5" s="1"/>
  <c r="H50" i="5" s="1"/>
  <c r="F74" i="5"/>
  <c r="G74" i="5" s="1"/>
  <c r="H74" i="5" s="1"/>
  <c r="F46" i="5"/>
  <c r="F70" i="5"/>
  <c r="G70" i="5" s="1"/>
  <c r="I70" i="5" s="1"/>
  <c r="F57" i="5"/>
  <c r="G57" i="5" s="1"/>
  <c r="H57" i="5" s="1"/>
  <c r="H72" i="5"/>
  <c r="I74" i="5"/>
  <c r="H78" i="5"/>
  <c r="I44" i="5"/>
  <c r="H44" i="5"/>
  <c r="F37" i="5"/>
  <c r="G37" i="5" s="1"/>
  <c r="I37" i="5" s="1"/>
  <c r="F31" i="5"/>
  <c r="G31" i="5" s="1"/>
  <c r="I31" i="5" s="1"/>
  <c r="F41" i="5"/>
  <c r="G41" i="5" s="1"/>
  <c r="H41" i="5" s="1"/>
  <c r="F33" i="5"/>
  <c r="G33" i="5" s="1"/>
  <c r="F39" i="5"/>
  <c r="G39" i="5" s="1"/>
  <c r="I39" i="5" s="1"/>
  <c r="F35" i="5"/>
  <c r="H63" i="5" l="1"/>
  <c r="H65" i="5"/>
  <c r="H67" i="5"/>
  <c r="H61" i="5"/>
  <c r="I80" i="5"/>
  <c r="I50" i="5"/>
  <c r="H54" i="5"/>
  <c r="H52" i="5"/>
  <c r="H76" i="5"/>
  <c r="G35" i="5"/>
  <c r="H35" i="5" s="1"/>
  <c r="H48" i="5"/>
  <c r="H70" i="5"/>
  <c r="G46" i="5"/>
  <c r="H46" i="5" s="1"/>
  <c r="G59" i="5"/>
  <c r="I59" i="5" s="1"/>
  <c r="H39" i="5"/>
  <c r="H37" i="5"/>
  <c r="I33" i="5"/>
  <c r="I57" i="5"/>
  <c r="I41" i="5"/>
  <c r="H31" i="5"/>
  <c r="I35" i="5" l="1"/>
  <c r="I46" i="5"/>
  <c r="H59" i="5"/>
  <c r="H33" i="5"/>
  <c r="G45" i="2" l="1"/>
  <c r="H45" i="2" s="1"/>
  <c r="D51" i="11"/>
  <c r="C51" i="11"/>
  <c r="B51" i="11"/>
  <c r="D45" i="11"/>
  <c r="C45" i="11"/>
  <c r="B45" i="11"/>
  <c r="D38" i="11"/>
  <c r="C38" i="11"/>
  <c r="B38" i="11"/>
  <c r="D30" i="11"/>
  <c r="C30" i="11"/>
  <c r="B30" i="11"/>
  <c r="D21" i="11"/>
  <c r="C21" i="11"/>
  <c r="B21" i="11"/>
  <c r="D15" i="11"/>
  <c r="C15" i="11"/>
  <c r="G11" i="11" s="1"/>
  <c r="H11" i="11" s="1"/>
  <c r="B15" i="11"/>
  <c r="E10" i="11" s="1"/>
  <c r="D7" i="11"/>
  <c r="C7" i="11"/>
  <c r="G4" i="11" s="1"/>
  <c r="H4" i="11" s="1"/>
  <c r="B7" i="11"/>
  <c r="E5" i="11" s="1"/>
  <c r="F5" i="11" s="1"/>
  <c r="D49" i="10"/>
  <c r="C49" i="10"/>
  <c r="G47" i="10" s="1"/>
  <c r="H47" i="10" s="1"/>
  <c r="B49" i="10"/>
  <c r="E48" i="10" s="1"/>
  <c r="F48" i="10" s="1"/>
  <c r="D41" i="10"/>
  <c r="C41" i="10"/>
  <c r="G40" i="10" s="1"/>
  <c r="H40" i="10" s="1"/>
  <c r="B41" i="10"/>
  <c r="E40" i="10" s="1"/>
  <c r="D32" i="10"/>
  <c r="C32" i="10"/>
  <c r="G31" i="10" s="1"/>
  <c r="H31" i="10" s="1"/>
  <c r="B32" i="10"/>
  <c r="E31" i="10" s="1"/>
  <c r="F31" i="10" s="1"/>
  <c r="D25" i="10"/>
  <c r="C25" i="10"/>
  <c r="B25" i="10"/>
  <c r="D19" i="10"/>
  <c r="C19" i="10"/>
  <c r="G18" i="10" s="1"/>
  <c r="H18" i="10" s="1"/>
  <c r="B19" i="10"/>
  <c r="E15" i="10" s="1"/>
  <c r="F15" i="10" s="1"/>
  <c r="D12" i="10"/>
  <c r="C12" i="10"/>
  <c r="B12" i="10"/>
  <c r="D7" i="10"/>
  <c r="C7" i="10"/>
  <c r="G6" i="10" s="1"/>
  <c r="H6" i="10" s="1"/>
  <c r="B7" i="10"/>
  <c r="E4" i="10" s="1"/>
  <c r="D91" i="4"/>
  <c r="C91" i="4"/>
  <c r="G90" i="4" s="1"/>
  <c r="H90" i="4" s="1"/>
  <c r="B91" i="4"/>
  <c r="E88" i="4" s="1"/>
  <c r="F88" i="4" s="1"/>
  <c r="D51" i="3"/>
  <c r="C51" i="3"/>
  <c r="G49" i="3" s="1"/>
  <c r="H49" i="3" s="1"/>
  <c r="B51" i="3"/>
  <c r="E49" i="3" s="1"/>
  <c r="F49" i="3" s="1"/>
  <c r="E22" i="5"/>
  <c r="D22" i="5"/>
  <c r="C22" i="5"/>
  <c r="B22" i="5"/>
  <c r="E20" i="5"/>
  <c r="D20" i="5"/>
  <c r="C20" i="5"/>
  <c r="B20" i="5"/>
  <c r="E18" i="5"/>
  <c r="D18" i="5"/>
  <c r="C18" i="5"/>
  <c r="B18" i="5"/>
  <c r="E15" i="5"/>
  <c r="D15" i="5"/>
  <c r="C15" i="5"/>
  <c r="B15" i="5"/>
  <c r="E13" i="5"/>
  <c r="D13" i="5"/>
  <c r="C13" i="5"/>
  <c r="B13" i="5"/>
  <c r="E11" i="5"/>
  <c r="D11" i="5"/>
  <c r="C11" i="5"/>
  <c r="B11" i="5"/>
  <c r="B105" i="9"/>
  <c r="D122" i="9"/>
  <c r="C122" i="9"/>
  <c r="G121" i="9" s="1"/>
  <c r="H121" i="9" s="1"/>
  <c r="B122" i="9"/>
  <c r="E121" i="9" s="1"/>
  <c r="F121" i="9" s="1"/>
  <c r="D105" i="9"/>
  <c r="C105" i="9"/>
  <c r="G103" i="9" s="1"/>
  <c r="H103" i="9" s="1"/>
  <c r="D89" i="9"/>
  <c r="C89" i="9"/>
  <c r="G84" i="9" s="1"/>
  <c r="B89" i="9"/>
  <c r="E81" i="9" s="1"/>
  <c r="F81" i="9" s="1"/>
  <c r="D71" i="9"/>
  <c r="C71" i="9"/>
  <c r="G63" i="9" s="1"/>
  <c r="H63" i="9" s="1"/>
  <c r="B71" i="9"/>
  <c r="E69" i="9" s="1"/>
  <c r="D52" i="9"/>
  <c r="C52" i="9"/>
  <c r="G43" i="9" s="1"/>
  <c r="H43" i="9" s="1"/>
  <c r="B52" i="9"/>
  <c r="E46" i="9" s="1"/>
  <c r="F46" i="9" s="1"/>
  <c r="D38" i="9"/>
  <c r="C38" i="9"/>
  <c r="G26" i="9" s="1"/>
  <c r="B38" i="9"/>
  <c r="E28" i="9" s="1"/>
  <c r="F28" i="9" s="1"/>
  <c r="D20" i="9"/>
  <c r="C20" i="9"/>
  <c r="G16" i="9" s="1"/>
  <c r="H16" i="9" s="1"/>
  <c r="B20" i="9"/>
  <c r="E18" i="9" s="1"/>
  <c r="F18" i="9" s="1"/>
  <c r="D102" i="2"/>
  <c r="C102" i="2"/>
  <c r="G100" i="2" s="1"/>
  <c r="H100" i="2" s="1"/>
  <c r="B102" i="2"/>
  <c r="E94" i="2" s="1"/>
  <c r="F94" i="2" s="1"/>
  <c r="D86" i="2"/>
  <c r="C86" i="2"/>
  <c r="G84" i="2" s="1"/>
  <c r="H84" i="2" s="1"/>
  <c r="B86" i="2"/>
  <c r="E82" i="2" s="1"/>
  <c r="F82" i="2" s="1"/>
  <c r="D70" i="2"/>
  <c r="C70" i="2"/>
  <c r="G61" i="2" s="1"/>
  <c r="H61" i="2" s="1"/>
  <c r="B70" i="2"/>
  <c r="E68" i="2" s="1"/>
  <c r="F68" i="2" s="1"/>
  <c r="D54" i="2"/>
  <c r="C54" i="2"/>
  <c r="G53" i="2" s="1"/>
  <c r="H53" i="2" s="1"/>
  <c r="B54" i="2"/>
  <c r="E50" i="2" s="1"/>
  <c r="F50" i="2" s="1"/>
  <c r="D39" i="2"/>
  <c r="C39" i="2"/>
  <c r="G34" i="2" s="1"/>
  <c r="H34" i="2" s="1"/>
  <c r="B39" i="2"/>
  <c r="E32" i="2" s="1"/>
  <c r="F32" i="2" s="1"/>
  <c r="D27" i="2"/>
  <c r="C27" i="2"/>
  <c r="G22" i="2" s="1"/>
  <c r="H22" i="2" s="1"/>
  <c r="B27" i="2"/>
  <c r="E24" i="2" s="1"/>
  <c r="F24" i="2" s="1"/>
  <c r="D14" i="2"/>
  <c r="C14" i="2"/>
  <c r="G12" i="2" s="1"/>
  <c r="H12" i="2" s="1"/>
  <c r="B14" i="2"/>
  <c r="E8" i="2" s="1"/>
  <c r="F8" i="2" s="1"/>
  <c r="B7" i="5"/>
  <c r="F20" i="5" l="1"/>
  <c r="G20" i="5" s="1"/>
  <c r="F15" i="5"/>
  <c r="G15" i="5" s="1"/>
  <c r="F22" i="5"/>
  <c r="F13" i="5"/>
  <c r="G13" i="5" s="1"/>
  <c r="F18" i="5"/>
  <c r="G18" i="5" s="1"/>
  <c r="I18" i="5" s="1"/>
  <c r="E114" i="9"/>
  <c r="F114" i="9" s="1"/>
  <c r="G114" i="9"/>
  <c r="H114" i="9" s="1"/>
  <c r="G91" i="2"/>
  <c r="H91" i="2" s="1"/>
  <c r="E98" i="2"/>
  <c r="F98" i="2" s="1"/>
  <c r="G89" i="2"/>
  <c r="G90" i="2"/>
  <c r="H90" i="2" s="1"/>
  <c r="G101" i="2"/>
  <c r="H10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E95" i="2"/>
  <c r="F95" i="2" s="1"/>
  <c r="G98" i="2"/>
  <c r="H98" i="2" s="1"/>
  <c r="E96" i="2"/>
  <c r="F96" i="2" s="1"/>
  <c r="G99" i="2"/>
  <c r="H99" i="2" s="1"/>
  <c r="E97" i="2"/>
  <c r="F97" i="2" s="1"/>
  <c r="E50" i="3"/>
  <c r="F50" i="3" s="1"/>
  <c r="E47" i="3"/>
  <c r="F47" i="3" s="1"/>
  <c r="E48" i="3"/>
  <c r="F48" i="3" s="1"/>
  <c r="E46" i="3"/>
  <c r="F46" i="3" s="1"/>
  <c r="G46" i="3"/>
  <c r="H46" i="3" s="1"/>
  <c r="G47" i="3"/>
  <c r="H47" i="3" s="1"/>
  <c r="E86" i="4"/>
  <c r="F86" i="4" s="1"/>
  <c r="G83" i="4"/>
  <c r="G85" i="4"/>
  <c r="H85" i="4" s="1"/>
  <c r="E83" i="4"/>
  <c r="E39" i="10"/>
  <c r="F39" i="10" s="1"/>
  <c r="G39" i="10"/>
  <c r="H39" i="10" s="1"/>
  <c r="E25" i="11"/>
  <c r="F25" i="11" s="1"/>
  <c r="E28" i="11"/>
  <c r="F28" i="11" s="1"/>
  <c r="E33" i="11"/>
  <c r="F33" i="11" s="1"/>
  <c r="G20" i="11"/>
  <c r="H20" i="11" s="1"/>
  <c r="E34" i="11"/>
  <c r="F34" i="11" s="1"/>
  <c r="G34" i="11"/>
  <c r="H34" i="11" s="1"/>
  <c r="E37" i="11"/>
  <c r="F37" i="11" s="1"/>
  <c r="G6" i="11"/>
  <c r="H6" i="11" s="1"/>
  <c r="E13" i="11"/>
  <c r="F13" i="11" s="1"/>
  <c r="G14" i="11"/>
  <c r="H14" i="11" s="1"/>
  <c r="E20" i="11"/>
  <c r="F20" i="11" s="1"/>
  <c r="E35" i="11"/>
  <c r="F35" i="11" s="1"/>
  <c r="G49" i="11"/>
  <c r="H49" i="11" s="1"/>
  <c r="E36" i="11"/>
  <c r="F36" i="11" s="1"/>
  <c r="G10" i="11"/>
  <c r="H10" i="11" s="1"/>
  <c r="G12" i="11"/>
  <c r="H12" i="11" s="1"/>
  <c r="E19" i="11"/>
  <c r="F19" i="11" s="1"/>
  <c r="E41" i="11"/>
  <c r="E42" i="11"/>
  <c r="F42" i="11" s="1"/>
  <c r="G42" i="11"/>
  <c r="H42" i="11" s="1"/>
  <c r="G37" i="11"/>
  <c r="H37" i="11" s="1"/>
  <c r="E43" i="11"/>
  <c r="F43" i="11" s="1"/>
  <c r="G43" i="11"/>
  <c r="H43" i="11" s="1"/>
  <c r="E4" i="11"/>
  <c r="F4" i="11" s="1"/>
  <c r="E44" i="11"/>
  <c r="F44" i="11" s="1"/>
  <c r="E12" i="11"/>
  <c r="F12" i="11" s="1"/>
  <c r="E18" i="11"/>
  <c r="F18" i="11" s="1"/>
  <c r="G5" i="11"/>
  <c r="H5" i="11" s="1"/>
  <c r="E6" i="11"/>
  <c r="F6" i="11" s="1"/>
  <c r="E6" i="10"/>
  <c r="F6" i="10" s="1"/>
  <c r="E17" i="10"/>
  <c r="F17" i="10" s="1"/>
  <c r="G17" i="10"/>
  <c r="H17" i="10" s="1"/>
  <c r="E5" i="10"/>
  <c r="F5" i="10" s="1"/>
  <c r="G4" i="10"/>
  <c r="H4" i="10" s="1"/>
  <c r="F4" i="10"/>
  <c r="G5" i="10"/>
  <c r="H5" i="10" s="1"/>
  <c r="G10" i="10"/>
  <c r="H10" i="10" s="1"/>
  <c r="G11" i="10"/>
  <c r="H11" i="10" s="1"/>
  <c r="E16" i="10"/>
  <c r="F16" i="10" s="1"/>
  <c r="E18" i="10"/>
  <c r="F18" i="10" s="1"/>
  <c r="E29" i="10"/>
  <c r="F29" i="10" s="1"/>
  <c r="G15" i="10"/>
  <c r="H15" i="10" s="1"/>
  <c r="G16" i="10"/>
  <c r="H16" i="10" s="1"/>
  <c r="E10" i="10"/>
  <c r="F10" i="10" s="1"/>
  <c r="E11" i="10"/>
  <c r="F11" i="10" s="1"/>
  <c r="E35" i="10"/>
  <c r="F35" i="10" s="1"/>
  <c r="G35" i="10"/>
  <c r="H35" i="10" s="1"/>
  <c r="E36" i="10"/>
  <c r="F36" i="10" s="1"/>
  <c r="E24" i="10"/>
  <c r="F24" i="10" s="1"/>
  <c r="G29" i="10"/>
  <c r="H29" i="10" s="1"/>
  <c r="E37" i="10"/>
  <c r="F37" i="10" s="1"/>
  <c r="E30" i="10"/>
  <c r="F30" i="10" s="1"/>
  <c r="G37" i="10"/>
  <c r="H37" i="10" s="1"/>
  <c r="E38" i="10"/>
  <c r="F38" i="10" s="1"/>
  <c r="E22" i="10"/>
  <c r="F22" i="10" s="1"/>
  <c r="G38" i="10"/>
  <c r="H38" i="10" s="1"/>
  <c r="G25" i="11"/>
  <c r="H25" i="11" s="1"/>
  <c r="G28" i="11"/>
  <c r="H28" i="11" s="1"/>
  <c r="E26" i="11"/>
  <c r="F26" i="11" s="1"/>
  <c r="E29" i="11"/>
  <c r="F29" i="11" s="1"/>
  <c r="E50" i="11"/>
  <c r="F50" i="11" s="1"/>
  <c r="G18" i="11"/>
  <c r="G50" i="11"/>
  <c r="H50" i="11" s="1"/>
  <c r="G26" i="11"/>
  <c r="H26" i="11" s="1"/>
  <c r="G29" i="11"/>
  <c r="H29" i="11" s="1"/>
  <c r="F10" i="11"/>
  <c r="G35" i="11"/>
  <c r="H35" i="11" s="1"/>
  <c r="E48" i="11"/>
  <c r="G13" i="11"/>
  <c r="H13" i="11" s="1"/>
  <c r="E24" i="11"/>
  <c r="E27" i="11"/>
  <c r="F27" i="11" s="1"/>
  <c r="G41" i="11"/>
  <c r="G44" i="11"/>
  <c r="H44" i="11" s="1"/>
  <c r="G19" i="11"/>
  <c r="H19" i="11" s="1"/>
  <c r="G48" i="11"/>
  <c r="E11" i="11"/>
  <c r="F11" i="11" s="1"/>
  <c r="E14" i="11"/>
  <c r="F14" i="11" s="1"/>
  <c r="G24" i="11"/>
  <c r="G27" i="11"/>
  <c r="H27" i="11" s="1"/>
  <c r="G33" i="11"/>
  <c r="G36" i="11"/>
  <c r="H36" i="11" s="1"/>
  <c r="E49" i="11"/>
  <c r="F49" i="11" s="1"/>
  <c r="F40" i="10"/>
  <c r="G45" i="10"/>
  <c r="H45" i="10" s="1"/>
  <c r="G48" i="10"/>
  <c r="H48" i="10" s="1"/>
  <c r="G24" i="10"/>
  <c r="H24" i="10" s="1"/>
  <c r="G46" i="10"/>
  <c r="H46" i="10" s="1"/>
  <c r="E46" i="10"/>
  <c r="F46" i="10" s="1"/>
  <c r="G22" i="10"/>
  <c r="G30" i="10"/>
  <c r="H30" i="10" s="1"/>
  <c r="E44" i="10"/>
  <c r="E47" i="10"/>
  <c r="F47" i="10" s="1"/>
  <c r="E23" i="10"/>
  <c r="G36" i="10"/>
  <c r="E28" i="10"/>
  <c r="G44" i="10"/>
  <c r="G23" i="10"/>
  <c r="H23" i="10" s="1"/>
  <c r="G28" i="10"/>
  <c r="E45" i="10"/>
  <c r="F45" i="10" s="1"/>
  <c r="G86" i="4"/>
  <c r="H86" i="4" s="1"/>
  <c r="G88" i="4"/>
  <c r="H88" i="4" s="1"/>
  <c r="F83" i="4"/>
  <c r="H83" i="4"/>
  <c r="E84" i="4"/>
  <c r="F84" i="4" s="1"/>
  <c r="E87" i="4"/>
  <c r="F87" i="4" s="1"/>
  <c r="E89" i="4"/>
  <c r="F89" i="4" s="1"/>
  <c r="G84" i="4"/>
  <c r="H84" i="4" s="1"/>
  <c r="G87" i="4"/>
  <c r="H87" i="4" s="1"/>
  <c r="G89" i="4"/>
  <c r="H89" i="4" s="1"/>
  <c r="E85" i="4"/>
  <c r="F85" i="4" s="1"/>
  <c r="E90" i="4"/>
  <c r="F90" i="4" s="1"/>
  <c r="G50" i="3"/>
  <c r="H50" i="3" s="1"/>
  <c r="G48" i="3"/>
  <c r="H48" i="3" s="1"/>
  <c r="I20" i="5"/>
  <c r="H20" i="5"/>
  <c r="F11" i="5"/>
  <c r="G11" i="5" s="1"/>
  <c r="E99" i="9"/>
  <c r="F99" i="9" s="1"/>
  <c r="E100" i="9"/>
  <c r="F100" i="9" s="1"/>
  <c r="E101" i="9"/>
  <c r="F101" i="9" s="1"/>
  <c r="E102" i="9"/>
  <c r="F102" i="9" s="1"/>
  <c r="E103" i="9"/>
  <c r="F103" i="9" s="1"/>
  <c r="E104" i="9"/>
  <c r="F104" i="9" s="1"/>
  <c r="G99" i="9"/>
  <c r="H99" i="9" s="1"/>
  <c r="E88" i="9"/>
  <c r="F88" i="9" s="1"/>
  <c r="E63" i="9"/>
  <c r="F63" i="9" s="1"/>
  <c r="G82" i="9"/>
  <c r="H82" i="9" s="1"/>
  <c r="E60" i="9"/>
  <c r="F60" i="9" s="1"/>
  <c r="E64" i="9"/>
  <c r="F64" i="9" s="1"/>
  <c r="G83" i="9"/>
  <c r="H83" i="9" s="1"/>
  <c r="G67" i="9"/>
  <c r="H67" i="9" s="1"/>
  <c r="G69" i="9"/>
  <c r="H69" i="9" s="1"/>
  <c r="G85" i="9"/>
  <c r="H85" i="9" s="1"/>
  <c r="E82" i="9"/>
  <c r="F82" i="9" s="1"/>
  <c r="G86" i="9"/>
  <c r="H86" i="9" s="1"/>
  <c r="E83" i="9"/>
  <c r="F83" i="9" s="1"/>
  <c r="G87" i="9"/>
  <c r="H87" i="9" s="1"/>
  <c r="E84" i="9"/>
  <c r="F84" i="9" s="1"/>
  <c r="G88" i="9"/>
  <c r="H88" i="9" s="1"/>
  <c r="E86" i="9"/>
  <c r="F86" i="9" s="1"/>
  <c r="E87" i="9"/>
  <c r="E62" i="9"/>
  <c r="F62" i="9" s="1"/>
  <c r="G68" i="9"/>
  <c r="H68" i="9" s="1"/>
  <c r="E65" i="9"/>
  <c r="F65" i="9" s="1"/>
  <c r="G59" i="9"/>
  <c r="H59" i="9" s="1"/>
  <c r="G70" i="9"/>
  <c r="H70" i="9" s="1"/>
  <c r="E66" i="9"/>
  <c r="F66" i="9" s="1"/>
  <c r="G58" i="9"/>
  <c r="H58" i="9" s="1"/>
  <c r="E67" i="9"/>
  <c r="F67" i="9" s="1"/>
  <c r="G60" i="9"/>
  <c r="H60" i="9" s="1"/>
  <c r="E68" i="9"/>
  <c r="F68" i="9" s="1"/>
  <c r="G61" i="9"/>
  <c r="H61" i="9" s="1"/>
  <c r="G62" i="9"/>
  <c r="H62" i="9" s="1"/>
  <c r="G44" i="9"/>
  <c r="H44" i="9" s="1"/>
  <c r="E70" i="9"/>
  <c r="F70" i="9" s="1"/>
  <c r="E59" i="9"/>
  <c r="F59" i="9" s="1"/>
  <c r="G64" i="9"/>
  <c r="H64" i="9" s="1"/>
  <c r="G65" i="9"/>
  <c r="H65" i="9" s="1"/>
  <c r="E61" i="9"/>
  <c r="F61" i="9" s="1"/>
  <c r="G66" i="9"/>
  <c r="H66" i="9" s="1"/>
  <c r="E55" i="9"/>
  <c r="F55" i="9" s="1"/>
  <c r="E56" i="9"/>
  <c r="E58" i="9"/>
  <c r="F58" i="9" s="1"/>
  <c r="E57" i="9"/>
  <c r="F57" i="9" s="1"/>
  <c r="G45" i="9"/>
  <c r="H45" i="9" s="1"/>
  <c r="G46" i="9"/>
  <c r="H46" i="9" s="1"/>
  <c r="G47" i="9"/>
  <c r="H47" i="9" s="1"/>
  <c r="G51" i="9"/>
  <c r="H51" i="9" s="1"/>
  <c r="E44" i="9"/>
  <c r="F44" i="9" s="1"/>
  <c r="E45" i="9"/>
  <c r="F45" i="9" s="1"/>
  <c r="E30" i="9"/>
  <c r="F30" i="9" s="1"/>
  <c r="E31" i="9"/>
  <c r="F31" i="9" s="1"/>
  <c r="E32" i="9"/>
  <c r="F32" i="9" s="1"/>
  <c r="E33" i="9"/>
  <c r="F33" i="9" s="1"/>
  <c r="G37" i="9"/>
  <c r="H37" i="9" s="1"/>
  <c r="G24" i="9"/>
  <c r="H24" i="9" s="1"/>
  <c r="E11" i="9"/>
  <c r="F11" i="9" s="1"/>
  <c r="G25" i="9"/>
  <c r="G23" i="9"/>
  <c r="H23" i="9" s="1"/>
  <c r="G80" i="9"/>
  <c r="H80" i="9" s="1"/>
  <c r="E13" i="9"/>
  <c r="F13" i="9" s="1"/>
  <c r="G28" i="9"/>
  <c r="H28" i="9" s="1"/>
  <c r="E29" i="9"/>
  <c r="F29" i="9" s="1"/>
  <c r="G29" i="9"/>
  <c r="H29" i="9" s="1"/>
  <c r="G31" i="9"/>
  <c r="H31" i="9" s="1"/>
  <c r="G30" i="9"/>
  <c r="H30" i="9" s="1"/>
  <c r="G33" i="9"/>
  <c r="H33" i="9" s="1"/>
  <c r="G34" i="9"/>
  <c r="H34" i="9" s="1"/>
  <c r="E36" i="9"/>
  <c r="F36" i="9" s="1"/>
  <c r="G35" i="9"/>
  <c r="H35" i="9" s="1"/>
  <c r="G110" i="9"/>
  <c r="H110" i="9" s="1"/>
  <c r="E37" i="9"/>
  <c r="F37" i="9" s="1"/>
  <c r="G36" i="9"/>
  <c r="H36" i="9" s="1"/>
  <c r="E14" i="9"/>
  <c r="F14" i="9" s="1"/>
  <c r="G109" i="9"/>
  <c r="H109" i="9" s="1"/>
  <c r="G32" i="9"/>
  <c r="H32" i="9" s="1"/>
  <c r="E7" i="9"/>
  <c r="F7" i="9" s="1"/>
  <c r="E8" i="9"/>
  <c r="F8" i="9" s="1"/>
  <c r="E34" i="9"/>
  <c r="F34" i="9" s="1"/>
  <c r="E10" i="9"/>
  <c r="F10" i="9" s="1"/>
  <c r="E35" i="9"/>
  <c r="F35" i="9" s="1"/>
  <c r="G27" i="9"/>
  <c r="H27" i="9" s="1"/>
  <c r="G5" i="9"/>
  <c r="H5" i="9" s="1"/>
  <c r="G17" i="9"/>
  <c r="H17" i="9" s="1"/>
  <c r="G4" i="9"/>
  <c r="H4" i="9" s="1"/>
  <c r="G18" i="9"/>
  <c r="H18" i="9" s="1"/>
  <c r="E27" i="9"/>
  <c r="F27" i="9" s="1"/>
  <c r="G108" i="9"/>
  <c r="H108" i="9" s="1"/>
  <c r="E9" i="9"/>
  <c r="F9" i="9" s="1"/>
  <c r="G6" i="9"/>
  <c r="H6" i="9" s="1"/>
  <c r="G19" i="9"/>
  <c r="H19" i="9" s="1"/>
  <c r="G9" i="9"/>
  <c r="H9" i="9" s="1"/>
  <c r="G81" i="9"/>
  <c r="H81" i="9" s="1"/>
  <c r="G111" i="9"/>
  <c r="H111" i="9" s="1"/>
  <c r="E12" i="9"/>
  <c r="F12" i="9" s="1"/>
  <c r="G10" i="9"/>
  <c r="H10" i="9" s="1"/>
  <c r="G11" i="9"/>
  <c r="H11" i="9" s="1"/>
  <c r="G8" i="9"/>
  <c r="H8" i="9" s="1"/>
  <c r="E15" i="9"/>
  <c r="F15" i="9" s="1"/>
  <c r="G13" i="9"/>
  <c r="H13" i="9" s="1"/>
  <c r="G56" i="9"/>
  <c r="H56" i="9" s="1"/>
  <c r="E97" i="9"/>
  <c r="F97" i="9" s="1"/>
  <c r="E4" i="9"/>
  <c r="E16" i="9"/>
  <c r="F16" i="9" s="1"/>
  <c r="G14" i="9"/>
  <c r="H14" i="9" s="1"/>
  <c r="G12" i="9"/>
  <c r="H12" i="9" s="1"/>
  <c r="E5" i="9"/>
  <c r="F5" i="9" s="1"/>
  <c r="E17" i="9"/>
  <c r="F17" i="9" s="1"/>
  <c r="G15" i="9"/>
  <c r="H15" i="9" s="1"/>
  <c r="E6" i="9"/>
  <c r="F6" i="9" s="1"/>
  <c r="G7" i="9"/>
  <c r="H7" i="9" s="1"/>
  <c r="E24" i="9"/>
  <c r="F24" i="9" s="1"/>
  <c r="E93" i="9"/>
  <c r="F93" i="9" s="1"/>
  <c r="G112" i="9"/>
  <c r="H112" i="9" s="1"/>
  <c r="G113" i="9"/>
  <c r="H113" i="9" s="1"/>
  <c r="G41" i="9"/>
  <c r="G74" i="9"/>
  <c r="H74" i="9" s="1"/>
  <c r="E96" i="9"/>
  <c r="F96" i="9" s="1"/>
  <c r="G115" i="9"/>
  <c r="H115" i="9" s="1"/>
  <c r="G42" i="9"/>
  <c r="H42" i="9" s="1"/>
  <c r="G75" i="9"/>
  <c r="H75" i="9" s="1"/>
  <c r="G77" i="9"/>
  <c r="H77" i="9" s="1"/>
  <c r="E80" i="9"/>
  <c r="F80" i="9" s="1"/>
  <c r="E79" i="9"/>
  <c r="F79" i="9" s="1"/>
  <c r="G48" i="9"/>
  <c r="H48" i="9" s="1"/>
  <c r="G49" i="9"/>
  <c r="H49" i="9" s="1"/>
  <c r="G116" i="9"/>
  <c r="H116" i="9" s="1"/>
  <c r="G50" i="9"/>
  <c r="H50" i="9" s="1"/>
  <c r="F87" i="9"/>
  <c r="G118" i="9"/>
  <c r="H118" i="9" s="1"/>
  <c r="E74" i="9"/>
  <c r="F74" i="9" s="1"/>
  <c r="G119" i="9"/>
  <c r="H119" i="9" s="1"/>
  <c r="G120" i="9"/>
  <c r="H120" i="9" s="1"/>
  <c r="E19" i="9"/>
  <c r="F19" i="9" s="1"/>
  <c r="E76" i="9"/>
  <c r="F76" i="9" s="1"/>
  <c r="H25" i="9"/>
  <c r="E77" i="9"/>
  <c r="F77" i="9" s="1"/>
  <c r="E85" i="9"/>
  <c r="F85" i="9" s="1"/>
  <c r="E116" i="9"/>
  <c r="F116" i="9" s="1"/>
  <c r="E94" i="9"/>
  <c r="F94" i="9" s="1"/>
  <c r="G117" i="9"/>
  <c r="H117" i="9" s="1"/>
  <c r="H26" i="9"/>
  <c r="E78" i="9"/>
  <c r="F78" i="9" s="1"/>
  <c r="G78" i="9"/>
  <c r="H78" i="9" s="1"/>
  <c r="E109" i="9"/>
  <c r="F109" i="9" s="1"/>
  <c r="E119" i="9"/>
  <c r="F119" i="9" s="1"/>
  <c r="E112" i="9"/>
  <c r="F112" i="9" s="1"/>
  <c r="E75" i="9"/>
  <c r="F75" i="9" s="1"/>
  <c r="G95" i="9"/>
  <c r="H95" i="9" s="1"/>
  <c r="G101" i="9"/>
  <c r="H101" i="9" s="1"/>
  <c r="G104" i="9"/>
  <c r="H104" i="9" s="1"/>
  <c r="G92" i="9"/>
  <c r="G98" i="9"/>
  <c r="H98" i="9" s="1"/>
  <c r="E23" i="9"/>
  <c r="E26" i="9"/>
  <c r="F26" i="9" s="1"/>
  <c r="G55" i="9"/>
  <c r="F69" i="9"/>
  <c r="G93" i="9"/>
  <c r="H93" i="9" s="1"/>
  <c r="G96" i="9"/>
  <c r="H96" i="9" s="1"/>
  <c r="G102" i="9"/>
  <c r="H102" i="9" s="1"/>
  <c r="E41" i="9"/>
  <c r="E50" i="9"/>
  <c r="F50" i="9" s="1"/>
  <c r="E42" i="9"/>
  <c r="F42" i="9" s="1"/>
  <c r="E48" i="9"/>
  <c r="F48" i="9" s="1"/>
  <c r="E51" i="9"/>
  <c r="F51" i="9" s="1"/>
  <c r="G76" i="9"/>
  <c r="H76" i="9" s="1"/>
  <c r="G79" i="9"/>
  <c r="H79" i="9" s="1"/>
  <c r="H84" i="9"/>
  <c r="E110" i="9"/>
  <c r="F110" i="9" s="1"/>
  <c r="E113" i="9"/>
  <c r="F113" i="9" s="1"/>
  <c r="E117" i="9"/>
  <c r="F117" i="9" s="1"/>
  <c r="E120" i="9"/>
  <c r="F120" i="9" s="1"/>
  <c r="E47" i="9"/>
  <c r="F47" i="9" s="1"/>
  <c r="G94" i="9"/>
  <c r="H94" i="9" s="1"/>
  <c r="G97" i="9"/>
  <c r="H97" i="9" s="1"/>
  <c r="G100" i="9"/>
  <c r="H100" i="9" s="1"/>
  <c r="E25" i="9"/>
  <c r="F25" i="9" s="1"/>
  <c r="G57" i="9"/>
  <c r="H57" i="9" s="1"/>
  <c r="E92" i="9"/>
  <c r="E95" i="9"/>
  <c r="F95" i="9" s="1"/>
  <c r="E98" i="9"/>
  <c r="F98" i="9" s="1"/>
  <c r="E43" i="9"/>
  <c r="F43" i="9" s="1"/>
  <c r="E49" i="9"/>
  <c r="F49" i="9" s="1"/>
  <c r="E108" i="9"/>
  <c r="E111" i="9"/>
  <c r="F111" i="9" s="1"/>
  <c r="E115" i="9"/>
  <c r="F115" i="9" s="1"/>
  <c r="E118" i="9"/>
  <c r="F118" i="9" s="1"/>
  <c r="E100" i="2"/>
  <c r="F100" i="2" s="1"/>
  <c r="E99" i="2"/>
  <c r="F99" i="2" s="1"/>
  <c r="E83" i="2"/>
  <c r="F83" i="2" s="1"/>
  <c r="E84" i="2"/>
  <c r="F84" i="2" s="1"/>
  <c r="E101" i="2"/>
  <c r="F101" i="2" s="1"/>
  <c r="E93" i="2"/>
  <c r="F93" i="2" s="1"/>
  <c r="E92" i="2"/>
  <c r="F92" i="2" s="1"/>
  <c r="E91" i="2"/>
  <c r="F91" i="2" s="1"/>
  <c r="E90" i="2"/>
  <c r="F90" i="2" s="1"/>
  <c r="E89" i="2"/>
  <c r="F89" i="2" s="1"/>
  <c r="E85" i="2"/>
  <c r="F85" i="2" s="1"/>
  <c r="G74" i="2"/>
  <c r="G75" i="2"/>
  <c r="H75" i="2" s="1"/>
  <c r="E73" i="2"/>
  <c r="E75" i="2"/>
  <c r="F75" i="2" s="1"/>
  <c r="E76" i="2"/>
  <c r="F76" i="2" s="1"/>
  <c r="E79" i="2"/>
  <c r="F79" i="2" s="1"/>
  <c r="E81" i="2"/>
  <c r="F81" i="2" s="1"/>
  <c r="E74" i="2"/>
  <c r="G73" i="2"/>
  <c r="G85" i="2"/>
  <c r="H85" i="2" s="1"/>
  <c r="E77" i="2"/>
  <c r="F77" i="2" s="1"/>
  <c r="G76" i="2"/>
  <c r="H76" i="2" s="1"/>
  <c r="E78" i="2"/>
  <c r="F78" i="2" s="1"/>
  <c r="G77" i="2"/>
  <c r="H77" i="2" s="1"/>
  <c r="G78" i="2"/>
  <c r="H78" i="2" s="1"/>
  <c r="E80" i="2"/>
  <c r="F80" i="2" s="1"/>
  <c r="G79" i="2"/>
  <c r="H79" i="2" s="1"/>
  <c r="G80" i="2"/>
  <c r="H80" i="2" s="1"/>
  <c r="G81" i="2"/>
  <c r="H81" i="2" s="1"/>
  <c r="G82" i="2"/>
  <c r="H82" i="2" s="1"/>
  <c r="G83" i="2"/>
  <c r="H83" i="2" s="1"/>
  <c r="E58" i="2"/>
  <c r="F58" i="2" s="1"/>
  <c r="E61" i="2"/>
  <c r="F61" i="2" s="1"/>
  <c r="E65" i="2"/>
  <c r="F65" i="2" s="1"/>
  <c r="G57" i="2"/>
  <c r="H57" i="2" s="1"/>
  <c r="G59" i="2"/>
  <c r="H59" i="2" s="1"/>
  <c r="G63" i="2"/>
  <c r="H63" i="2" s="1"/>
  <c r="G64" i="2"/>
  <c r="H64" i="2" s="1"/>
  <c r="G67" i="2"/>
  <c r="H67" i="2" s="1"/>
  <c r="G62" i="2"/>
  <c r="H62" i="2" s="1"/>
  <c r="E59" i="2"/>
  <c r="F59" i="2" s="1"/>
  <c r="G65" i="2"/>
  <c r="H65" i="2" s="1"/>
  <c r="E60" i="2"/>
  <c r="F60" i="2" s="1"/>
  <c r="G66" i="2"/>
  <c r="H66" i="2" s="1"/>
  <c r="E62" i="2"/>
  <c r="F62" i="2" s="1"/>
  <c r="G58" i="2"/>
  <c r="H58" i="2" s="1"/>
  <c r="G68" i="2"/>
  <c r="H68" i="2" s="1"/>
  <c r="E63" i="2"/>
  <c r="F63" i="2" s="1"/>
  <c r="G69" i="2"/>
  <c r="H69" i="2" s="1"/>
  <c r="E64" i="2"/>
  <c r="F64" i="2" s="1"/>
  <c r="E66" i="2"/>
  <c r="F66" i="2" s="1"/>
  <c r="G60" i="2"/>
  <c r="H60" i="2" s="1"/>
  <c r="E69" i="2"/>
  <c r="F69" i="2" s="1"/>
  <c r="E67" i="2"/>
  <c r="F67" i="2" s="1"/>
  <c r="G42" i="2"/>
  <c r="H42" i="2" s="1"/>
  <c r="G51" i="2"/>
  <c r="H51" i="2" s="1"/>
  <c r="E42" i="2"/>
  <c r="F42" i="2" s="1"/>
  <c r="G48" i="2"/>
  <c r="H48" i="2" s="1"/>
  <c r="E43" i="2"/>
  <c r="F43" i="2" s="1"/>
  <c r="E44" i="2"/>
  <c r="F44" i="2" s="1"/>
  <c r="E45" i="2"/>
  <c r="F45" i="2" s="1"/>
  <c r="G44" i="2"/>
  <c r="H44" i="2" s="1"/>
  <c r="E47" i="2"/>
  <c r="F47" i="2" s="1"/>
  <c r="G46" i="2"/>
  <c r="H46" i="2" s="1"/>
  <c r="G43" i="2"/>
  <c r="H43" i="2" s="1"/>
  <c r="E46" i="2"/>
  <c r="F46" i="2" s="1"/>
  <c r="E48" i="2"/>
  <c r="F48" i="2" s="1"/>
  <c r="G47" i="2"/>
  <c r="H47" i="2" s="1"/>
  <c r="E49" i="2"/>
  <c r="F49" i="2" s="1"/>
  <c r="G49" i="2"/>
  <c r="H49" i="2" s="1"/>
  <c r="G50" i="2"/>
  <c r="H50" i="2" s="1"/>
  <c r="E51" i="2"/>
  <c r="F51" i="2" s="1"/>
  <c r="E52" i="2"/>
  <c r="F52" i="2" s="1"/>
  <c r="G52" i="2"/>
  <c r="H52" i="2" s="1"/>
  <c r="E53" i="2"/>
  <c r="F53" i="2" s="1"/>
  <c r="E33" i="2"/>
  <c r="F33" i="2" s="1"/>
  <c r="E37" i="2"/>
  <c r="F37" i="2" s="1"/>
  <c r="G36" i="2"/>
  <c r="H36" i="2" s="1"/>
  <c r="G37" i="2"/>
  <c r="H37" i="2" s="1"/>
  <c r="G38" i="2"/>
  <c r="H38" i="2" s="1"/>
  <c r="E34" i="2"/>
  <c r="F34" i="2" s="1"/>
  <c r="E38" i="2"/>
  <c r="F38" i="2" s="1"/>
  <c r="G32" i="2"/>
  <c r="H32" i="2" s="1"/>
  <c r="G35" i="2"/>
  <c r="H35" i="2" s="1"/>
  <c r="E35" i="2"/>
  <c r="F35" i="2" s="1"/>
  <c r="G33" i="2"/>
  <c r="H33" i="2" s="1"/>
  <c r="E36" i="2"/>
  <c r="F36" i="2" s="1"/>
  <c r="G24" i="2"/>
  <c r="H24" i="2" s="1"/>
  <c r="G25" i="2"/>
  <c r="H25" i="2" s="1"/>
  <c r="G26" i="2"/>
  <c r="H26" i="2" s="1"/>
  <c r="G17" i="2"/>
  <c r="G23" i="2"/>
  <c r="H23" i="2" s="1"/>
  <c r="G18" i="2"/>
  <c r="G19" i="2"/>
  <c r="H19" i="2" s="1"/>
  <c r="G20" i="2"/>
  <c r="H20" i="2" s="1"/>
  <c r="G21" i="2"/>
  <c r="H21" i="2" s="1"/>
  <c r="E25" i="2"/>
  <c r="F25" i="2" s="1"/>
  <c r="E17" i="2"/>
  <c r="E19" i="2"/>
  <c r="F19" i="2" s="1"/>
  <c r="E20" i="2"/>
  <c r="F20" i="2" s="1"/>
  <c r="E21" i="2"/>
  <c r="F21" i="2" s="1"/>
  <c r="E26" i="2"/>
  <c r="F26" i="2" s="1"/>
  <c r="E22" i="2"/>
  <c r="F22" i="2" s="1"/>
  <c r="E23" i="2"/>
  <c r="F23" i="2" s="1"/>
  <c r="G13" i="2"/>
  <c r="H13" i="2" s="1"/>
  <c r="E9" i="2"/>
  <c r="F9" i="2" s="1"/>
  <c r="E10" i="2"/>
  <c r="F10" i="2" s="1"/>
  <c r="G4" i="2"/>
  <c r="H4" i="2" s="1"/>
  <c r="G5" i="2"/>
  <c r="H5" i="2" s="1"/>
  <c r="G6" i="2"/>
  <c r="H6" i="2" s="1"/>
  <c r="G11" i="2"/>
  <c r="H11" i="2" s="1"/>
  <c r="E11" i="2"/>
  <c r="F11" i="2" s="1"/>
  <c r="E12" i="2"/>
  <c r="F12" i="2" s="1"/>
  <c r="G7" i="2"/>
  <c r="H7" i="2" s="1"/>
  <c r="G8" i="2"/>
  <c r="H8" i="2" s="1"/>
  <c r="G10" i="2"/>
  <c r="H10" i="2" s="1"/>
  <c r="E6" i="2"/>
  <c r="F6" i="2" s="1"/>
  <c r="E7" i="2"/>
  <c r="F7" i="2" s="1"/>
  <c r="G9" i="2"/>
  <c r="H9" i="2" s="1"/>
  <c r="E13" i="2"/>
  <c r="F13" i="2" s="1"/>
  <c r="E5" i="2"/>
  <c r="F5" i="2" s="1"/>
  <c r="E28" i="5"/>
  <c r="D28" i="5"/>
  <c r="C28" i="5"/>
  <c r="B28" i="5"/>
  <c r="E26" i="5"/>
  <c r="D26" i="5"/>
  <c r="C26" i="5"/>
  <c r="B26" i="5"/>
  <c r="E24" i="5"/>
  <c r="D24" i="5"/>
  <c r="C24" i="5"/>
  <c r="B24" i="5"/>
  <c r="E9" i="5"/>
  <c r="D9" i="5"/>
  <c r="E7" i="5"/>
  <c r="D7" i="5"/>
  <c r="C9" i="5"/>
  <c r="B9" i="5"/>
  <c r="C7" i="5"/>
  <c r="E5" i="5"/>
  <c r="D5" i="5"/>
  <c r="C5" i="5"/>
  <c r="B5" i="5"/>
  <c r="H18" i="5" l="1"/>
  <c r="G22" i="5"/>
  <c r="I22" i="5" s="1"/>
  <c r="E51" i="3"/>
  <c r="F51" i="3"/>
  <c r="F19" i="10"/>
  <c r="H19" i="10"/>
  <c r="H7" i="11"/>
  <c r="F21" i="11"/>
  <c r="E21" i="11"/>
  <c r="F38" i="11"/>
  <c r="F7" i="11"/>
  <c r="F41" i="11"/>
  <c r="F45" i="11" s="1"/>
  <c r="E45" i="11"/>
  <c r="G7" i="11"/>
  <c r="E7" i="11"/>
  <c r="F8" i="11" s="1"/>
  <c r="F7" i="10"/>
  <c r="F12" i="10"/>
  <c r="H7" i="10"/>
  <c r="G19" i="10"/>
  <c r="E19" i="10"/>
  <c r="H12" i="10"/>
  <c r="G12" i="10"/>
  <c r="E12" i="10"/>
  <c r="E7" i="10"/>
  <c r="G7" i="10"/>
  <c r="H8" i="10" s="1"/>
  <c r="F20" i="10"/>
  <c r="H20" i="10"/>
  <c r="F41" i="10"/>
  <c r="E41" i="10"/>
  <c r="F48" i="11"/>
  <c r="F51" i="11" s="1"/>
  <c r="E51" i="11"/>
  <c r="H15" i="11"/>
  <c r="G38" i="11"/>
  <c r="H33" i="11"/>
  <c r="H38" i="11" s="1"/>
  <c r="E38" i="11"/>
  <c r="F39" i="11" s="1"/>
  <c r="H18" i="11"/>
  <c r="H21" i="11" s="1"/>
  <c r="G21" i="11"/>
  <c r="H41" i="11"/>
  <c r="H45" i="11" s="1"/>
  <c r="G45" i="11"/>
  <c r="E15" i="11"/>
  <c r="H24" i="11"/>
  <c r="H30" i="11" s="1"/>
  <c r="G30" i="11"/>
  <c r="F15" i="11"/>
  <c r="F24" i="11"/>
  <c r="F30" i="11" s="1"/>
  <c r="E30" i="11"/>
  <c r="H48" i="11"/>
  <c r="H51" i="11" s="1"/>
  <c r="G51" i="11"/>
  <c r="G15" i="11"/>
  <c r="F44" i="10"/>
  <c r="F49" i="10" s="1"/>
  <c r="E49" i="10"/>
  <c r="H22" i="10"/>
  <c r="H25" i="10" s="1"/>
  <c r="G25" i="10"/>
  <c r="G32" i="10"/>
  <c r="H28" i="10"/>
  <c r="H32" i="10" s="1"/>
  <c r="H44" i="10"/>
  <c r="H49" i="10" s="1"/>
  <c r="G49" i="10"/>
  <c r="F28" i="10"/>
  <c r="F32" i="10" s="1"/>
  <c r="E32" i="10"/>
  <c r="G41" i="10"/>
  <c r="H36" i="10"/>
  <c r="H41" i="10" s="1"/>
  <c r="F23" i="10"/>
  <c r="F25" i="10" s="1"/>
  <c r="E25" i="10"/>
  <c r="H91" i="4"/>
  <c r="F91" i="4"/>
  <c r="E91" i="4"/>
  <c r="G91" i="4"/>
  <c r="H51" i="3"/>
  <c r="G51" i="3"/>
  <c r="G71" i="9"/>
  <c r="H41" i="9"/>
  <c r="H52" i="9" s="1"/>
  <c r="G52" i="9"/>
  <c r="G38" i="9"/>
  <c r="G20" i="9"/>
  <c r="G122" i="9"/>
  <c r="F89" i="9"/>
  <c r="H122" i="9"/>
  <c r="H89" i="9"/>
  <c r="E89" i="9"/>
  <c r="F56" i="9"/>
  <c r="F71" i="9" s="1"/>
  <c r="E71" i="9"/>
  <c r="H20" i="9"/>
  <c r="G105" i="9"/>
  <c r="H92" i="9"/>
  <c r="H105" i="9" s="1"/>
  <c r="E20" i="9"/>
  <c r="F4" i="9"/>
  <c r="F20" i="9" s="1"/>
  <c r="E38" i="9"/>
  <c r="F23" i="9"/>
  <c r="F38" i="9" s="1"/>
  <c r="G89" i="9"/>
  <c r="F92" i="9"/>
  <c r="F105" i="9" s="1"/>
  <c r="E105" i="9"/>
  <c r="E52" i="9"/>
  <c r="F41" i="9"/>
  <c r="F52" i="9" s="1"/>
  <c r="E122" i="9"/>
  <c r="F108" i="9"/>
  <c r="F122" i="9" s="1"/>
  <c r="H55" i="9"/>
  <c r="H71" i="9" s="1"/>
  <c r="H38" i="9"/>
  <c r="G102" i="2"/>
  <c r="H89" i="2"/>
  <c r="H102" i="2" s="1"/>
  <c r="E102" i="2"/>
  <c r="F102" i="2"/>
  <c r="H70" i="2"/>
  <c r="G70" i="2"/>
  <c r="H54" i="2"/>
  <c r="F54" i="2"/>
  <c r="G54" i="2"/>
  <c r="E54" i="2"/>
  <c r="F24" i="5"/>
  <c r="F28" i="5"/>
  <c r="G28" i="5" s="1"/>
  <c r="F26" i="5"/>
  <c r="G26" i="5" s="1"/>
  <c r="F9" i="5"/>
  <c r="F7" i="5"/>
  <c r="G7" i="5" s="1"/>
  <c r="F5" i="5"/>
  <c r="G5" i="5" s="1"/>
  <c r="B43" i="3"/>
  <c r="C43" i="3"/>
  <c r="D43" i="3"/>
  <c r="B35" i="3"/>
  <c r="C35" i="3"/>
  <c r="D35" i="3"/>
  <c r="B27" i="3"/>
  <c r="C27" i="3"/>
  <c r="D27" i="3"/>
  <c r="B19" i="3"/>
  <c r="C19" i="3"/>
  <c r="D19" i="3"/>
  <c r="B13" i="3"/>
  <c r="C13" i="3"/>
  <c r="D13" i="3"/>
  <c r="C6" i="3"/>
  <c r="D6" i="3"/>
  <c r="B6" i="3"/>
  <c r="H22" i="5" l="1"/>
  <c r="F72" i="9"/>
  <c r="F52" i="3"/>
  <c r="F8" i="10"/>
  <c r="F13" i="10"/>
  <c r="F22" i="11"/>
  <c r="H39" i="11"/>
  <c r="H8" i="11"/>
  <c r="F52" i="11"/>
  <c r="F46" i="11"/>
  <c r="H13" i="10"/>
  <c r="F42" i="10"/>
  <c r="F33" i="10"/>
  <c r="H33" i="10"/>
  <c r="H46" i="11"/>
  <c r="H52" i="11"/>
  <c r="H16" i="11"/>
  <c r="F31" i="11"/>
  <c r="F16" i="11"/>
  <c r="H22" i="11"/>
  <c r="H31" i="11"/>
  <c r="H42" i="10"/>
  <c r="H50" i="10"/>
  <c r="H26" i="10"/>
  <c r="F26" i="10"/>
  <c r="F50" i="10"/>
  <c r="F92" i="4"/>
  <c r="H92" i="4"/>
  <c r="H52" i="3"/>
  <c r="G9" i="5"/>
  <c r="F53" i="9"/>
  <c r="F90" i="9"/>
  <c r="F39" i="9"/>
  <c r="H123" i="9"/>
  <c r="F123" i="9"/>
  <c r="F21" i="9"/>
  <c r="H53" i="9"/>
  <c r="H39" i="9"/>
  <c r="H90" i="9"/>
  <c r="F106" i="9"/>
  <c r="H106" i="9"/>
  <c r="H72" i="9"/>
  <c r="H21" i="9"/>
  <c r="H103" i="2"/>
  <c r="F103" i="2"/>
  <c r="H71" i="2"/>
  <c r="E17" i="3"/>
  <c r="F17" i="3" s="1"/>
  <c r="E18" i="3"/>
  <c r="F18" i="3" s="1"/>
  <c r="E16" i="3"/>
  <c r="F16" i="3" s="1"/>
  <c r="G24" i="5"/>
  <c r="I24" i="5" s="1"/>
  <c r="I26" i="5"/>
  <c r="I28" i="5"/>
  <c r="H28" i="5"/>
  <c r="H9" i="5"/>
  <c r="I9" i="5"/>
  <c r="H5" i="5"/>
  <c r="I5" i="5"/>
  <c r="H7" i="5"/>
  <c r="I7" i="5"/>
  <c r="E23" i="3"/>
  <c r="F23" i="3" s="1"/>
  <c r="E32" i="3"/>
  <c r="F32" i="3" s="1"/>
  <c r="G39" i="3"/>
  <c r="H39" i="3" s="1"/>
  <c r="G38" i="3"/>
  <c r="G42" i="3"/>
  <c r="H42" i="3" s="1"/>
  <c r="G41" i="3"/>
  <c r="H41" i="3" s="1"/>
  <c r="G40" i="3"/>
  <c r="H40" i="3" s="1"/>
  <c r="E24" i="3"/>
  <c r="F24" i="3" s="1"/>
  <c r="E42" i="3"/>
  <c r="F42" i="3" s="1"/>
  <c r="G25" i="3"/>
  <c r="H25" i="3" s="1"/>
  <c r="G24" i="3"/>
  <c r="H24" i="3" s="1"/>
  <c r="G23" i="3"/>
  <c r="H23" i="3" s="1"/>
  <c r="G26" i="3"/>
  <c r="H26" i="3" s="1"/>
  <c r="G22" i="3"/>
  <c r="E9" i="3"/>
  <c r="E33" i="3"/>
  <c r="F33" i="3" s="1"/>
  <c r="G5" i="3"/>
  <c r="H5" i="3" s="1"/>
  <c r="G4" i="3"/>
  <c r="E10" i="3"/>
  <c r="F10" i="3" s="1"/>
  <c r="E25" i="3"/>
  <c r="F25" i="3" s="1"/>
  <c r="E34" i="3"/>
  <c r="F34" i="3" s="1"/>
  <c r="E4" i="3"/>
  <c r="G12" i="3"/>
  <c r="H12" i="3" s="1"/>
  <c r="G11" i="3"/>
  <c r="H11" i="3" s="1"/>
  <c r="G10" i="3"/>
  <c r="G9" i="3"/>
  <c r="H9" i="3" s="1"/>
  <c r="E11" i="3"/>
  <c r="F11" i="3" s="1"/>
  <c r="E26" i="3"/>
  <c r="F26" i="3" s="1"/>
  <c r="E5" i="3"/>
  <c r="F5" i="3" s="1"/>
  <c r="G34" i="3"/>
  <c r="H34" i="3" s="1"/>
  <c r="G33" i="3"/>
  <c r="H33" i="3" s="1"/>
  <c r="G32" i="3"/>
  <c r="H32" i="3" s="1"/>
  <c r="G31" i="3"/>
  <c r="G30" i="3"/>
  <c r="H30" i="3" s="1"/>
  <c r="E12" i="3"/>
  <c r="F12" i="3" s="1"/>
  <c r="E38" i="3"/>
  <c r="E39" i="3"/>
  <c r="F39" i="3" s="1"/>
  <c r="G18" i="3"/>
  <c r="H18" i="3" s="1"/>
  <c r="G17" i="3"/>
  <c r="H17" i="3" s="1"/>
  <c r="G16" i="3"/>
  <c r="E30" i="3"/>
  <c r="E40" i="3"/>
  <c r="F40" i="3" s="1"/>
  <c r="E22" i="3"/>
  <c r="E31" i="3"/>
  <c r="F31" i="3" s="1"/>
  <c r="E41" i="3"/>
  <c r="F41" i="3" s="1"/>
  <c r="B80" i="4"/>
  <c r="C80" i="4"/>
  <c r="D80" i="4"/>
  <c r="B67" i="4"/>
  <c r="C67" i="4"/>
  <c r="D67" i="4"/>
  <c r="B55" i="4"/>
  <c r="C55" i="4"/>
  <c r="D55" i="4"/>
  <c r="B42" i="4"/>
  <c r="C42" i="4"/>
  <c r="D42" i="4"/>
  <c r="C31" i="4"/>
  <c r="D31" i="4"/>
  <c r="B31" i="4"/>
  <c r="D16" i="4"/>
  <c r="C16" i="4"/>
  <c r="G10" i="4" s="1"/>
  <c r="H10" i="4" s="1"/>
  <c r="B16" i="4"/>
  <c r="E13" i="4" s="1"/>
  <c r="F13" i="4" s="1"/>
  <c r="H74" i="2"/>
  <c r="F74" i="2"/>
  <c r="E57" i="2"/>
  <c r="G31" i="2"/>
  <c r="H31" i="2" s="1"/>
  <c r="E31" i="2"/>
  <c r="F31" i="2" s="1"/>
  <c r="G30" i="2"/>
  <c r="E30" i="2"/>
  <c r="H18" i="2"/>
  <c r="E18" i="2"/>
  <c r="F18" i="2" s="1"/>
  <c r="E4" i="2"/>
  <c r="E58" i="4" l="1"/>
  <c r="E59" i="4"/>
  <c r="E60" i="4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I11" i="5"/>
  <c r="H11" i="5"/>
  <c r="H24" i="5"/>
  <c r="H13" i="5"/>
  <c r="I13" i="5"/>
  <c r="I15" i="5"/>
  <c r="H15" i="5"/>
  <c r="H17" i="2"/>
  <c r="H27" i="2" s="1"/>
  <c r="G27" i="2"/>
  <c r="F4" i="2"/>
  <c r="F14" i="2" s="1"/>
  <c r="E14" i="2"/>
  <c r="F73" i="2"/>
  <c r="F86" i="2" s="1"/>
  <c r="E86" i="2"/>
  <c r="H73" i="2"/>
  <c r="H86" i="2" s="1"/>
  <c r="G86" i="2"/>
  <c r="F30" i="2"/>
  <c r="F39" i="2" s="1"/>
  <c r="E39" i="2"/>
  <c r="H30" i="2"/>
  <c r="H39" i="2" s="1"/>
  <c r="G39" i="2"/>
  <c r="H14" i="2"/>
  <c r="G14" i="2"/>
  <c r="F57" i="2"/>
  <c r="F70" i="2" s="1"/>
  <c r="E70" i="2"/>
  <c r="F17" i="2"/>
  <c r="F27" i="2" s="1"/>
  <c r="E27" i="2"/>
  <c r="F60" i="4"/>
  <c r="F59" i="4"/>
  <c r="G35" i="4"/>
  <c r="H35" i="4" s="1"/>
  <c r="G36" i="4"/>
  <c r="H36" i="4" s="1"/>
  <c r="G34" i="4"/>
  <c r="G40" i="4"/>
  <c r="H40" i="4" s="1"/>
  <c r="G41" i="4"/>
  <c r="H41" i="4" s="1"/>
  <c r="G37" i="4"/>
  <c r="H37" i="4" s="1"/>
  <c r="G39" i="4"/>
  <c r="H39" i="4" s="1"/>
  <c r="G38" i="4"/>
  <c r="H38" i="4" s="1"/>
  <c r="G74" i="4"/>
  <c r="H74" i="4" s="1"/>
  <c r="G71" i="4"/>
  <c r="H71" i="4" s="1"/>
  <c r="G79" i="4"/>
  <c r="H79" i="4" s="1"/>
  <c r="G73" i="4"/>
  <c r="H73" i="4" s="1"/>
  <c r="G72" i="4"/>
  <c r="H72" i="4" s="1"/>
  <c r="G78" i="4"/>
  <c r="H78" i="4" s="1"/>
  <c r="G75" i="4"/>
  <c r="H75" i="4" s="1"/>
  <c r="G77" i="4"/>
  <c r="H77" i="4" s="1"/>
  <c r="G76" i="4"/>
  <c r="H76" i="4" s="1"/>
  <c r="G70" i="4"/>
  <c r="E76" i="4"/>
  <c r="F76" i="4" s="1"/>
  <c r="E70" i="4"/>
  <c r="F70" i="4" s="1"/>
  <c r="E74" i="4"/>
  <c r="F74" i="4" s="1"/>
  <c r="E75" i="4"/>
  <c r="F75" i="4" s="1"/>
  <c r="E78" i="4"/>
  <c r="F78" i="4" s="1"/>
  <c r="E71" i="4"/>
  <c r="E77" i="4"/>
  <c r="F77" i="4" s="1"/>
  <c r="E79" i="4"/>
  <c r="F79" i="4" s="1"/>
  <c r="E73" i="4"/>
  <c r="F73" i="4" s="1"/>
  <c r="E72" i="4"/>
  <c r="F72" i="4" s="1"/>
  <c r="E54" i="4"/>
  <c r="F54" i="4" s="1"/>
  <c r="E52" i="4"/>
  <c r="F52" i="4" s="1"/>
  <c r="E49" i="4"/>
  <c r="F49" i="4" s="1"/>
  <c r="E53" i="4"/>
  <c r="F53" i="4" s="1"/>
  <c r="E48" i="4"/>
  <c r="F48" i="4" s="1"/>
  <c r="E47" i="4"/>
  <c r="F47" i="4" s="1"/>
  <c r="E50" i="4"/>
  <c r="F50" i="4" s="1"/>
  <c r="E51" i="4"/>
  <c r="F51" i="4" s="1"/>
  <c r="E46" i="4"/>
  <c r="F46" i="4" s="1"/>
  <c r="E45" i="4"/>
  <c r="G50" i="4"/>
  <c r="H50" i="4" s="1"/>
  <c r="G45" i="4"/>
  <c r="G49" i="4"/>
  <c r="H49" i="4" s="1"/>
  <c r="G54" i="4"/>
  <c r="H54" i="4" s="1"/>
  <c r="G52" i="4"/>
  <c r="H52" i="4" s="1"/>
  <c r="G48" i="4"/>
  <c r="H48" i="4" s="1"/>
  <c r="G51" i="4"/>
  <c r="H51" i="4" s="1"/>
  <c r="G53" i="4"/>
  <c r="H53" i="4" s="1"/>
  <c r="G47" i="4"/>
  <c r="H47" i="4" s="1"/>
  <c r="G46" i="4"/>
  <c r="H46" i="4" s="1"/>
  <c r="E26" i="4"/>
  <c r="F26" i="4" s="1"/>
  <c r="G63" i="4"/>
  <c r="H63" i="4" s="1"/>
  <c r="G58" i="4"/>
  <c r="G61" i="4"/>
  <c r="H61" i="4" s="1"/>
  <c r="G64" i="4"/>
  <c r="H64" i="4" s="1"/>
  <c r="G59" i="4"/>
  <c r="H59" i="4" s="1"/>
  <c r="G62" i="4"/>
  <c r="H62" i="4" s="1"/>
  <c r="G66" i="4"/>
  <c r="H66" i="4" s="1"/>
  <c r="G65" i="4"/>
  <c r="H65" i="4" s="1"/>
  <c r="G60" i="4"/>
  <c r="H60" i="4" s="1"/>
  <c r="E19" i="3"/>
  <c r="F19" i="3"/>
  <c r="H26" i="5"/>
  <c r="G11" i="4"/>
  <c r="H11" i="4" s="1"/>
  <c r="E27" i="4"/>
  <c r="F27" i="4" s="1"/>
  <c r="E9" i="4"/>
  <c r="F9" i="4" s="1"/>
  <c r="F38" i="3"/>
  <c r="F43" i="3" s="1"/>
  <c r="E43" i="3"/>
  <c r="F30" i="3"/>
  <c r="F35" i="3" s="1"/>
  <c r="E35" i="3"/>
  <c r="E13" i="3"/>
  <c r="F9" i="3"/>
  <c r="F13" i="3" s="1"/>
  <c r="H38" i="3"/>
  <c r="H43" i="3" s="1"/>
  <c r="G43" i="3"/>
  <c r="E27" i="3"/>
  <c r="F22" i="3"/>
  <c r="F27" i="3" s="1"/>
  <c r="G6" i="3"/>
  <c r="H4" i="3"/>
  <c r="H6" i="3" s="1"/>
  <c r="G35" i="3"/>
  <c r="H31" i="3"/>
  <c r="H35" i="3" s="1"/>
  <c r="G13" i="3"/>
  <c r="H10" i="3"/>
  <c r="H13" i="3" s="1"/>
  <c r="H16" i="3"/>
  <c r="H19" i="3" s="1"/>
  <c r="G19" i="3"/>
  <c r="H22" i="3"/>
  <c r="H27" i="3" s="1"/>
  <c r="G27" i="3"/>
  <c r="F4" i="3"/>
  <c r="F6" i="3" s="1"/>
  <c r="E6" i="3"/>
  <c r="E36" i="4"/>
  <c r="F36" i="4" s="1"/>
  <c r="E38" i="4"/>
  <c r="F38" i="4" s="1"/>
  <c r="E28" i="4"/>
  <c r="F28" i="4" s="1"/>
  <c r="E39" i="4"/>
  <c r="F39" i="4" s="1"/>
  <c r="E20" i="4"/>
  <c r="F20" i="4" s="1"/>
  <c r="G26" i="4"/>
  <c r="H26" i="4" s="1"/>
  <c r="E19" i="4"/>
  <c r="E21" i="4"/>
  <c r="F21" i="4" s="1"/>
  <c r="G9" i="4"/>
  <c r="H9" i="4" s="1"/>
  <c r="E25" i="4"/>
  <c r="F25" i="4" s="1"/>
  <c r="E14" i="4"/>
  <c r="F14" i="4" s="1"/>
  <c r="G19" i="4"/>
  <c r="G13" i="4"/>
  <c r="H13" i="4" s="1"/>
  <c r="E4" i="4"/>
  <c r="G14" i="4"/>
  <c r="H14" i="4" s="1"/>
  <c r="G28" i="4"/>
  <c r="H28" i="4" s="1"/>
  <c r="E10" i="4"/>
  <c r="F10" i="4" s="1"/>
  <c r="G29" i="4"/>
  <c r="H29" i="4" s="1"/>
  <c r="G5" i="4"/>
  <c r="H5" i="4" s="1"/>
  <c r="E11" i="4"/>
  <c r="F11" i="4" s="1"/>
  <c r="G7" i="4"/>
  <c r="H7" i="4" s="1"/>
  <c r="E22" i="4"/>
  <c r="F22" i="4" s="1"/>
  <c r="E29" i="4"/>
  <c r="F29" i="4" s="1"/>
  <c r="E34" i="4"/>
  <c r="G23" i="4"/>
  <c r="H23" i="4" s="1"/>
  <c r="G30" i="4"/>
  <c r="H30" i="4" s="1"/>
  <c r="E15" i="4"/>
  <c r="F15" i="4" s="1"/>
  <c r="E7" i="4"/>
  <c r="F7" i="4" s="1"/>
  <c r="G20" i="4"/>
  <c r="H20" i="4" s="1"/>
  <c r="E8" i="4"/>
  <c r="F8" i="4" s="1"/>
  <c r="G21" i="4"/>
  <c r="H21" i="4" s="1"/>
  <c r="G6" i="4"/>
  <c r="H6" i="4" s="1"/>
  <c r="G22" i="4"/>
  <c r="H22" i="4" s="1"/>
  <c r="E12" i="4"/>
  <c r="F12" i="4" s="1"/>
  <c r="G8" i="4"/>
  <c r="H8" i="4" s="1"/>
  <c r="E23" i="4"/>
  <c r="F23" i="4" s="1"/>
  <c r="E30" i="4"/>
  <c r="F30" i="4" s="1"/>
  <c r="E35" i="4"/>
  <c r="F35" i="4" s="1"/>
  <c r="G24" i="4"/>
  <c r="H24" i="4" s="1"/>
  <c r="E5" i="4"/>
  <c r="F5" i="4" s="1"/>
  <c r="E6" i="4"/>
  <c r="F6" i="4" s="1"/>
  <c r="G12" i="4"/>
  <c r="H12" i="4" s="1"/>
  <c r="G27" i="4"/>
  <c r="H27" i="4" s="1"/>
  <c r="E40" i="4"/>
  <c r="F40" i="4" s="1"/>
  <c r="G4" i="4"/>
  <c r="G15" i="4"/>
  <c r="H15" i="4" s="1"/>
  <c r="E41" i="4"/>
  <c r="F41" i="4" s="1"/>
  <c r="E24" i="4"/>
  <c r="F24" i="4" s="1"/>
  <c r="E37" i="4"/>
  <c r="F37" i="4" s="1"/>
  <c r="G25" i="4"/>
  <c r="H25" i="4" s="1"/>
  <c r="F87" i="2" l="1"/>
  <c r="H87" i="2"/>
  <c r="F71" i="2"/>
  <c r="F14" i="3"/>
  <c r="E67" i="4"/>
  <c r="H40" i="2"/>
  <c r="H55" i="2"/>
  <c r="F55" i="2"/>
  <c r="H28" i="2"/>
  <c r="F15" i="2"/>
  <c r="F40" i="2"/>
  <c r="H15" i="2"/>
  <c r="F28" i="2"/>
  <c r="E31" i="4"/>
  <c r="G67" i="4"/>
  <c r="H58" i="4"/>
  <c r="H67" i="4" s="1"/>
  <c r="E80" i="4"/>
  <c r="F71" i="4"/>
  <c r="F80" i="4" s="1"/>
  <c r="F34" i="4"/>
  <c r="F42" i="4" s="1"/>
  <c r="E42" i="4"/>
  <c r="F45" i="4"/>
  <c r="F55" i="4" s="1"/>
  <c r="E55" i="4"/>
  <c r="H34" i="4"/>
  <c r="H42" i="4" s="1"/>
  <c r="G42" i="4"/>
  <c r="G31" i="4"/>
  <c r="H70" i="4"/>
  <c r="H80" i="4" s="1"/>
  <c r="G80" i="4"/>
  <c r="F58" i="4"/>
  <c r="F67" i="4" s="1"/>
  <c r="G55" i="4"/>
  <c r="H45" i="4"/>
  <c r="H36" i="3"/>
  <c r="F28" i="3"/>
  <c r="F36" i="3"/>
  <c r="F20" i="3"/>
  <c r="H7" i="3"/>
  <c r="H4" i="4"/>
  <c r="H16" i="4" s="1"/>
  <c r="G16" i="4"/>
  <c r="F4" i="4"/>
  <c r="F16" i="4" s="1"/>
  <c r="E16" i="4"/>
  <c r="H28" i="3"/>
  <c r="H14" i="3"/>
  <c r="F7" i="3"/>
  <c r="H20" i="3"/>
  <c r="H19" i="4"/>
  <c r="H31" i="4" s="1"/>
  <c r="F19" i="4"/>
  <c r="F31" i="4" s="1"/>
  <c r="F81" i="4" l="1"/>
  <c r="F43" i="4"/>
  <c r="H17" i="4"/>
  <c r="H43" i="4"/>
  <c r="H68" i="4"/>
  <c r="F56" i="4"/>
  <c r="F32" i="4"/>
  <c r="F68" i="4"/>
  <c r="H32" i="4"/>
  <c r="H81" i="4"/>
  <c r="F17" i="4"/>
  <c r="H55" i="4"/>
  <c r="H56" i="4" s="1"/>
</calcChain>
</file>

<file path=xl/sharedStrings.xml><?xml version="1.0" encoding="utf-8"?>
<sst xmlns="http://schemas.openxmlformats.org/spreadsheetml/2006/main" count="537" uniqueCount="123">
  <si>
    <t>NORTHING</t>
  </si>
  <si>
    <t>EASTING</t>
  </si>
  <si>
    <t>ELEVATION</t>
  </si>
  <si>
    <t>POINT NUMBER</t>
  </si>
  <si>
    <t>RESIDUAL NORTHING (v)</t>
  </si>
  <si>
    <t>RESIDUAL EASTING (v)</t>
  </si>
  <si>
    <t>PARTS PER MILLION</t>
  </si>
  <si>
    <t>RATIO RSSE:DIST</t>
  </si>
  <si>
    <t xml:space="preserve">ROOT SUM SQUARE ERROR </t>
  </si>
  <si>
    <t>0°0'23''</t>
  </si>
  <si>
    <t>0°0'21''</t>
  </si>
  <si>
    <t>0°1'49''</t>
  </si>
  <si>
    <t>0°0'49''</t>
  </si>
  <si>
    <t>0°0'29''</t>
  </si>
  <si>
    <t>0°0'24''</t>
  </si>
  <si>
    <t>EXCEEDS MISSOURI STANDARDS (σ)</t>
  </si>
  <si>
    <t>EXCEEDS ALTA STANDARDS (2σ)</t>
  </si>
  <si>
    <t>EXCEEDS ALTA STANDARDS (1σ)</t>
  </si>
  <si>
    <t>DIRECTIONAL VARIANCE (DD)</t>
  </si>
  <si>
    <t>DIRECTIONAL VARIANCE (DMS)</t>
  </si>
  <si>
    <t>LINE 1↔2</t>
  </si>
  <si>
    <t>LINE 5↔6</t>
  </si>
  <si>
    <t>LINE 4↔6</t>
  </si>
  <si>
    <t>LINE 4↔5</t>
  </si>
  <si>
    <t>LINE 3↔6</t>
  </si>
  <si>
    <t>LINE 3↔5</t>
  </si>
  <si>
    <t>LINE 1↔6</t>
  </si>
  <si>
    <t>LINE 1↔5</t>
  </si>
  <si>
    <t>LINE 1↔4</t>
  </si>
  <si>
    <t>LINE 1↔3</t>
  </si>
  <si>
    <t>OBSERVATION</t>
  </si>
  <si>
    <r>
      <t>(v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 ERROR SQUARE</t>
    </r>
  </si>
  <si>
    <t>NORTHING ERROR (v) (Start)</t>
  </si>
  <si>
    <t>EASTING ERROR (v) (Start)</t>
  </si>
  <si>
    <t>NORTHING ERROR (v) (End)</t>
  </si>
  <si>
    <t>EASTING ERROR (v) (End)</t>
  </si>
  <si>
    <t>Urban 0.10'&lt;2000'  (50 ppm)</t>
  </si>
  <si>
    <t>2cm (0.066') +50 ppm</t>
  </si>
  <si>
    <t>1cm (0.033') +50 ppm</t>
  </si>
  <si>
    <t>Rural 0.10'&lt;1000'  (100 ppm)</t>
  </si>
  <si>
    <t>POINT 1</t>
  </si>
  <si>
    <t>POINT 6</t>
  </si>
  <si>
    <t>POINT 5</t>
  </si>
  <si>
    <t>POINT 3</t>
  </si>
  <si>
    <t>POINT 2</t>
  </si>
  <si>
    <t>σ</t>
  </si>
  <si>
    <r>
      <t>RESIDUAL SQUARED (v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)</t>
    </r>
  </si>
  <si>
    <t>POINT 4</t>
  </si>
  <si>
    <t>MEAN / SUM</t>
  </si>
  <si>
    <t>NUMBER OF REJECTED OBSERVATIONS</t>
  </si>
  <si>
    <t>ONE-MINUTE PLUMB VRS OBSERVATIONS</t>
  </si>
  <si>
    <t>POINT 7</t>
  </si>
  <si>
    <t>ONE-MINUTE PLUMB BASE &amp; ROVER OBSERVATIONS</t>
  </si>
  <si>
    <t>1-MIN. PLUMB VRS OBSERVATION</t>
  </si>
  <si>
    <t>1-MIN. PLUMB B&amp;R OBSERVATION</t>
  </si>
  <si>
    <t>FIXED TILT VRS OBSERVATION</t>
  </si>
  <si>
    <t>FIXED TILT B&amp;R OBSERVATION</t>
  </si>
  <si>
    <t>FREE TILT VRS OBSERVATION</t>
  </si>
  <si>
    <t>FREE TILT B&amp;R OBSERVATION</t>
  </si>
  <si>
    <t>FREEHAND TILT VRS OBSERVATIONS</t>
  </si>
  <si>
    <t>FREEHAND TILT BASE &amp; ROVER OBSERVATIONS</t>
  </si>
  <si>
    <t>FIXED TILT BASE &amp; ROVER OBSERVATIONS</t>
  </si>
  <si>
    <t>FIXED TILT VRS OBSERVATIONS</t>
  </si>
  <si>
    <t xml:space="preserve">S 82°57'15" E </t>
  </si>
  <si>
    <t>0°01'44''</t>
  </si>
  <si>
    <t>S 00°10'53" W</t>
  </si>
  <si>
    <t>S 89°30'03" W</t>
  </si>
  <si>
    <t xml:space="preserve"> N 70°50'06" W</t>
  </si>
  <si>
    <t>LINE 1↔7</t>
  </si>
  <si>
    <t>N 24°21'24" E</t>
  </si>
  <si>
    <t>N 24°33'51" W</t>
  </si>
  <si>
    <t>0°1'39''</t>
  </si>
  <si>
    <t>0°1'02''</t>
  </si>
  <si>
    <t>0°0'32''</t>
  </si>
  <si>
    <t>0°0'44''</t>
  </si>
  <si>
    <t>0°1'44''</t>
  </si>
  <si>
    <t>0°1'07''</t>
  </si>
  <si>
    <t>0°1'40''</t>
  </si>
  <si>
    <t>0°0'54''</t>
  </si>
  <si>
    <t>0°0'41''</t>
  </si>
  <si>
    <t>0°1'31''</t>
  </si>
  <si>
    <t>0°1'27''</t>
  </si>
  <si>
    <t>0°0'43''</t>
  </si>
  <si>
    <t>0°2'11''</t>
  </si>
  <si>
    <t>0°1'00''</t>
  </si>
  <si>
    <t>0°1'20''</t>
  </si>
  <si>
    <t>0°1'11''</t>
  </si>
  <si>
    <t>0°2'43''</t>
  </si>
  <si>
    <t>0°2'02''</t>
  </si>
  <si>
    <t>0°1'09''</t>
  </si>
  <si>
    <t>0°2'01''</t>
  </si>
  <si>
    <t>0°1'01''</t>
  </si>
  <si>
    <t>0°0'45''</t>
  </si>
  <si>
    <t>0°1'21''</t>
  </si>
  <si>
    <t>0°0'34''</t>
  </si>
  <si>
    <t>0°0'52''</t>
  </si>
  <si>
    <t>0°1'16''</t>
  </si>
  <si>
    <t>0°2'20''</t>
  </si>
  <si>
    <t>LINE 2↔3</t>
  </si>
  <si>
    <t>LINE 2↔4</t>
  </si>
  <si>
    <t>LINE 2↔5</t>
  </si>
  <si>
    <t>LINE 2↔6</t>
  </si>
  <si>
    <t>LINE 2↔7</t>
  </si>
  <si>
    <t>LINE 3↔4</t>
  </si>
  <si>
    <t>LINE 3↔7</t>
  </si>
  <si>
    <t>LINE 4↔7</t>
  </si>
  <si>
    <t>LINE 5↔7</t>
  </si>
  <si>
    <t>LINE 6↔7</t>
  </si>
  <si>
    <t xml:space="preserve">S 34°01'31" W </t>
  </si>
  <si>
    <t>N 87°10'28" W</t>
  </si>
  <si>
    <t>N 74°01'32" W</t>
  </si>
  <si>
    <t xml:space="preserve"> N 43°49'36" W</t>
  </si>
  <si>
    <t>N 36°02'15" W</t>
  </si>
  <si>
    <t xml:space="preserve">N 38°29'51" W </t>
  </si>
  <si>
    <t>N 46°15'47" W</t>
  </si>
  <si>
    <t>N 13°18'37" W</t>
  </si>
  <si>
    <t xml:space="preserve"> N 08°27'09" E</t>
  </si>
  <si>
    <t>N 55°50'06" W</t>
  </si>
  <si>
    <t xml:space="preserve">N 15°08'30" E </t>
  </si>
  <si>
    <t>N 64°19'56" E</t>
  </si>
  <si>
    <t>N 65°51'25" E</t>
  </si>
  <si>
    <t xml:space="preserve"> S 87°06'53" E</t>
  </si>
  <si>
    <t>S 49°31'01"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</si>
</sst>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vertical="center" wrapText="1"/>
    </xf>
    <xf numFmtId="164" fontId="20" fillId="0" borderId="11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 wrapText="1"/>
    </xf>
    <xf numFmtId="166" fontId="20" fillId="0" borderId="13" xfId="0" applyNumberFormat="1" applyFont="1" applyBorder="1" applyAlignment="1">
      <alignment horizontal="center" vertical="center" wrapText="1"/>
    </xf>
    <xf numFmtId="1" fontId="20" fillId="0" borderId="13" xfId="0" applyNumberFormat="1" applyFont="1" applyBorder="1" applyAlignment="1">
      <alignment horizontal="center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64" fontId="20" fillId="0" borderId="19" xfId="0" applyNumberFormat="1" applyFont="1" applyBorder="1"/>
    <xf numFmtId="16" fontId="24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166" fontId="18" fillId="0" borderId="0" xfId="0" applyNumberFormat="1" applyFont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164" fontId="24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64" fontId="21" fillId="0" borderId="26" xfId="0" applyNumberFormat="1" applyFont="1" applyBorder="1" applyAlignment="1">
      <alignment horizontal="center" vertical="center"/>
    </xf>
    <xf numFmtId="164" fontId="21" fillId="0" borderId="27" xfId="0" applyNumberFormat="1" applyFont="1" applyBorder="1" applyAlignment="1">
      <alignment horizontal="center" vertical="center"/>
    </xf>
    <xf numFmtId="164" fontId="21" fillId="0" borderId="28" xfId="0" applyNumberFormat="1" applyFont="1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 vertical="center"/>
    </xf>
    <xf numFmtId="164" fontId="24" fillId="0" borderId="27" xfId="0" applyNumberFormat="1" applyFont="1" applyBorder="1" applyAlignment="1">
      <alignment horizontal="center" vertical="center"/>
    </xf>
    <xf numFmtId="164" fontId="24" fillId="0" borderId="28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164" fontId="24" fillId="0" borderId="0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30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416065</xdr:colOff>
      <xdr:row>0</xdr:row>
      <xdr:rowOff>0</xdr:rowOff>
    </xdr:from>
    <xdr:to>
      <xdr:col>14</xdr:col>
      <xdr:colOff>498335</xdr:colOff>
      <xdr:row>30</xdr:row>
      <xdr:rowOff>93345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B430FC-AF79-4368-8C00-C99B81311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5665" y="0"/>
          <a:ext cx="8007070" cy="552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9CF2-3D5F-447D-A91D-5DEC698CE8EB}">
  <dimension ref="A1"/>
  <sheetViews>
    <sheetView workbookViewId="0">
      <selection activeCell="G32" sqref="G32"/>
    </sheetView>
  </sheetViews>
  <sheetFormatPr defaultRowHeight="14.4" x14ac:dyDescent="0.3"/>
  <sheetData/>
  <printOptions horizontalCentered="1" verticalCentered="1"/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04"/>
  <sheetViews>
    <sheetView topLeftCell="A49" workbookViewId="0">
      <selection activeCell="C71" sqref="C71"/>
    </sheetView>
  </sheetViews>
  <sheetFormatPr defaultRowHeight="14.4" x14ac:dyDescent="0.3"/>
  <cols>
    <col min="1" max="1" width="12.6640625" customWidth="1"/>
    <col min="2" max="3" width="12.6640625" style="1" customWidth="1"/>
    <col min="4" max="4" width="11.6640625" style="1" customWidth="1"/>
    <col min="5" max="9" width="10.6640625" customWidth="1"/>
    <col min="11" max="17" width="15.6640625" customWidth="1"/>
  </cols>
  <sheetData>
    <row r="1" spans="1:9" ht="18" thickBot="1" x14ac:dyDescent="0.35">
      <c r="A1" s="66" t="s">
        <v>50</v>
      </c>
      <c r="B1" s="67"/>
      <c r="C1" s="67"/>
      <c r="D1" s="67"/>
      <c r="E1" s="67"/>
      <c r="F1" s="67"/>
      <c r="G1" s="67"/>
      <c r="H1" s="68"/>
    </row>
    <row r="2" spans="1:9" ht="50.1" customHeight="1" thickBot="1" x14ac:dyDescent="0.35">
      <c r="A2" s="56" t="s">
        <v>3</v>
      </c>
      <c r="B2" s="57" t="s">
        <v>0</v>
      </c>
      <c r="C2" s="57" t="s">
        <v>1</v>
      </c>
      <c r="D2" s="57" t="s">
        <v>2</v>
      </c>
      <c r="E2" s="58" t="s">
        <v>4</v>
      </c>
      <c r="F2" s="58" t="s">
        <v>46</v>
      </c>
      <c r="G2" s="58" t="s">
        <v>5</v>
      </c>
      <c r="H2" s="59" t="s">
        <v>46</v>
      </c>
    </row>
    <row r="3" spans="1:9" ht="15" customHeight="1" thickBot="1" x14ac:dyDescent="0.35">
      <c r="A3" s="63" t="s">
        <v>40</v>
      </c>
      <c r="B3" s="64"/>
      <c r="C3" s="64"/>
      <c r="D3" s="64"/>
      <c r="E3" s="64"/>
      <c r="F3" s="64"/>
      <c r="G3" s="64"/>
      <c r="H3" s="65"/>
    </row>
    <row r="4" spans="1:9" ht="15" customHeight="1" x14ac:dyDescent="0.3">
      <c r="A4" s="5">
        <v>110111</v>
      </c>
      <c r="B4" s="4">
        <v>1044367.517</v>
      </c>
      <c r="C4" s="4">
        <v>835273.22100000002</v>
      </c>
      <c r="D4" s="4">
        <v>554.46299999999997</v>
      </c>
      <c r="E4" s="25">
        <f>B4-B14</f>
        <v>-1.5700000105425715E-2</v>
      </c>
      <c r="F4" s="55">
        <f>E4*E4</f>
        <v>2.4649000331036748E-4</v>
      </c>
      <c r="G4" s="25">
        <f>C4-C14</f>
        <v>5.8000001590698957E-3</v>
      </c>
      <c r="H4" s="55">
        <f>G4*G4</f>
        <v>3.3640001845210816E-5</v>
      </c>
      <c r="I4" s="2"/>
    </row>
    <row r="5" spans="1:9" ht="15" customHeight="1" x14ac:dyDescent="0.3">
      <c r="A5" s="5">
        <v>111111</v>
      </c>
      <c r="B5" s="4">
        <v>1044367.564</v>
      </c>
      <c r="C5" s="4">
        <v>835273.22199999995</v>
      </c>
      <c r="D5" s="4">
        <v>554.58699999999999</v>
      </c>
      <c r="E5" s="25">
        <f>B5-B14</f>
        <v>3.1299999915063381E-2</v>
      </c>
      <c r="F5" s="55">
        <f t="shared" ref="F5:H13" si="0">E5*E5</f>
        <v>9.7968999468296767E-4</v>
      </c>
      <c r="G5" s="25">
        <f>C5-C14</f>
        <v>6.8000000901520252E-3</v>
      </c>
      <c r="H5" s="55">
        <f t="shared" si="0"/>
        <v>4.6240001226067551E-5</v>
      </c>
      <c r="I5" s="2"/>
    </row>
    <row r="6" spans="1:9" ht="15" customHeight="1" x14ac:dyDescent="0.3">
      <c r="A6" s="5">
        <v>112111</v>
      </c>
      <c r="B6" s="4">
        <v>1044367.537</v>
      </c>
      <c r="C6" s="4">
        <v>835273.20600000001</v>
      </c>
      <c r="D6" s="4">
        <v>554.63</v>
      </c>
      <c r="E6" s="25">
        <f>B6-B14</f>
        <v>4.299999913200736E-3</v>
      </c>
      <c r="F6" s="55">
        <f t="shared" si="0"/>
        <v>1.8489999253526338E-5</v>
      </c>
      <c r="G6" s="25">
        <f>C6-C14</f>
        <v>-9.1999998548999429E-3</v>
      </c>
      <c r="H6" s="55">
        <f t="shared" si="0"/>
        <v>8.463999733015897E-5</v>
      </c>
      <c r="I6" s="2"/>
    </row>
    <row r="7" spans="1:9" ht="15" customHeight="1" x14ac:dyDescent="0.3">
      <c r="A7" s="5">
        <v>121111</v>
      </c>
      <c r="B7" s="4">
        <v>1044367.544</v>
      </c>
      <c r="C7" s="4">
        <v>835273.25199999998</v>
      </c>
      <c r="D7" s="4">
        <v>554.61800000000005</v>
      </c>
      <c r="E7" s="25">
        <f>B7-B14</f>
        <v>1.129999989643693E-2</v>
      </c>
      <c r="F7" s="55">
        <f t="shared" si="0"/>
        <v>1.2768999765947462E-4</v>
      </c>
      <c r="G7" s="25">
        <f>C7-C14</f>
        <v>3.6800000118091702E-2</v>
      </c>
      <c r="H7" s="55">
        <f t="shared" si="0"/>
        <v>1.3542400086915493E-3</v>
      </c>
      <c r="I7" s="2"/>
    </row>
    <row r="8" spans="1:9" ht="15" customHeight="1" x14ac:dyDescent="0.3">
      <c r="A8" s="5">
        <v>121121</v>
      </c>
      <c r="B8" s="4">
        <v>1044367.5649999999</v>
      </c>
      <c r="C8" s="4">
        <v>835273.22900000005</v>
      </c>
      <c r="D8" s="4">
        <v>554.42100000000005</v>
      </c>
      <c r="E8" s="25">
        <f>B8-B14</f>
        <v>3.2299999846145511E-2</v>
      </c>
      <c r="F8" s="55">
        <f t="shared" si="0"/>
        <v>1.043289990061E-3</v>
      </c>
      <c r="G8" s="25">
        <f>C8-C14</f>
        <v>1.3800000189803541E-2</v>
      </c>
      <c r="H8" s="55">
        <f t="shared" si="0"/>
        <v>1.9044000523857775E-4</v>
      </c>
      <c r="I8" s="2"/>
    </row>
    <row r="9" spans="1:9" ht="15" customHeight="1" x14ac:dyDescent="0.3">
      <c r="A9" s="5">
        <v>144101</v>
      </c>
      <c r="B9" s="4">
        <v>1044367.616</v>
      </c>
      <c r="C9" s="4">
        <v>835273.19700000004</v>
      </c>
      <c r="D9" s="4">
        <v>554.58399999999995</v>
      </c>
      <c r="E9" s="25">
        <f>B9-B14</f>
        <v>8.3299999940209091E-2</v>
      </c>
      <c r="F9" s="55">
        <f t="shared" si="0"/>
        <v>6.9388899900388349E-3</v>
      </c>
      <c r="G9" s="25">
        <f>C9-C14</f>
        <v>-1.8199999816715717E-2</v>
      </c>
      <c r="H9" s="55">
        <f t="shared" si="0"/>
        <v>3.3123999332845214E-4</v>
      </c>
      <c r="I9" s="2"/>
    </row>
    <row r="10" spans="1:9" ht="15" customHeight="1" x14ac:dyDescent="0.3">
      <c r="A10" s="5">
        <v>145101</v>
      </c>
      <c r="B10" s="4">
        <v>1044367.512</v>
      </c>
      <c r="C10" s="4">
        <v>835273.21400000004</v>
      </c>
      <c r="D10" s="4">
        <v>554.471</v>
      </c>
      <c r="E10" s="25">
        <f>B10-B14</f>
        <v>-2.0700000110082328E-2</v>
      </c>
      <c r="F10" s="55">
        <f t="shared" si="0"/>
        <v>4.2849000455740839E-4</v>
      </c>
      <c r="G10" s="25">
        <f>C10-C14</f>
        <v>-1.1999998241662979E-3</v>
      </c>
      <c r="H10" s="55">
        <f t="shared" si="0"/>
        <v>1.4399995779991459E-6</v>
      </c>
      <c r="I10" s="2"/>
    </row>
    <row r="11" spans="1:9" ht="15" customHeight="1" x14ac:dyDescent="0.3">
      <c r="A11" s="5">
        <v>160121</v>
      </c>
      <c r="B11" s="4">
        <v>1044367.601</v>
      </c>
      <c r="C11" s="4">
        <v>835273.18299999996</v>
      </c>
      <c r="D11" s="4">
        <v>554.54100000000005</v>
      </c>
      <c r="E11" s="25">
        <f>B11-B14</f>
        <v>6.8299999926239252E-2</v>
      </c>
      <c r="F11" s="55">
        <f t="shared" si="0"/>
        <v>4.6648899899242816E-3</v>
      </c>
      <c r="G11" s="25">
        <f>C11-C14</f>
        <v>-3.2199999899603426E-2</v>
      </c>
      <c r="H11" s="55">
        <f t="shared" si="0"/>
        <v>1.0368399935344608E-3</v>
      </c>
      <c r="I11" s="2"/>
    </row>
    <row r="12" spans="1:9" ht="15" customHeight="1" x14ac:dyDescent="0.3">
      <c r="A12" s="5">
        <v>451111</v>
      </c>
      <c r="B12" s="4">
        <v>1044367.503</v>
      </c>
      <c r="C12" s="4">
        <v>835273.20299999998</v>
      </c>
      <c r="D12" s="4">
        <v>554.13</v>
      </c>
      <c r="E12" s="25">
        <f>B12-B14</f>
        <v>-2.9700000071898103E-2</v>
      </c>
      <c r="F12" s="55">
        <f t="shared" si="0"/>
        <v>8.8209000427074725E-4</v>
      </c>
      <c r="G12" s="25">
        <f>C12-C14</f>
        <v>-1.2199999880976975E-2</v>
      </c>
      <c r="H12" s="55">
        <f t="shared" si="0"/>
        <v>1.4883999709583819E-4</v>
      </c>
      <c r="I12" s="2"/>
    </row>
    <row r="13" spans="1:9" ht="15" customHeight="1" x14ac:dyDescent="0.3">
      <c r="A13" s="5">
        <v>473101</v>
      </c>
      <c r="B13" s="4">
        <v>1044367.368</v>
      </c>
      <c r="C13" s="4">
        <v>835273.22499999998</v>
      </c>
      <c r="D13" s="4">
        <v>554.89700000000005</v>
      </c>
      <c r="E13" s="25">
        <f>B13-B14</f>
        <v>-0.16470000008121133</v>
      </c>
      <c r="F13" s="55">
        <f t="shared" si="0"/>
        <v>2.7126090026751013E-2</v>
      </c>
      <c r="G13" s="25">
        <f>C13-C14</f>
        <v>9.8000001162290573E-3</v>
      </c>
      <c r="H13" s="55">
        <f t="shared" si="0"/>
        <v>9.6040002278089537E-5</v>
      </c>
      <c r="I13" s="2"/>
    </row>
    <row r="14" spans="1:9" ht="15" customHeight="1" x14ac:dyDescent="0.3">
      <c r="A14" s="7" t="s">
        <v>48</v>
      </c>
      <c r="B14" s="4">
        <f>AVERAGE(B4:B13)</f>
        <v>1044367.5327000001</v>
      </c>
      <c r="C14" s="4">
        <f>AVERAGE(C4:C13)</f>
        <v>835273.21519999986</v>
      </c>
      <c r="D14" s="4">
        <f>AVERAGE(D4:D13)</f>
        <v>554.53419999999994</v>
      </c>
      <c r="E14" s="60">
        <f>COUNT(E4:E13)-1</f>
        <v>9</v>
      </c>
      <c r="F14" s="55">
        <f>SUM(F4:F13)</f>
        <v>4.2456100000509624E-2</v>
      </c>
      <c r="G14" s="60">
        <f>COUNT(G4:G13)-1</f>
        <v>9</v>
      </c>
      <c r="H14" s="55">
        <f>SUM(H4:H13)</f>
        <v>3.3236000001464041E-3</v>
      </c>
      <c r="I14" s="2"/>
    </row>
    <row r="15" spans="1:9" ht="15" customHeight="1" thickBot="1" x14ac:dyDescent="0.35">
      <c r="A15" s="5"/>
      <c r="B15" s="4"/>
      <c r="C15" s="4"/>
      <c r="D15" s="4"/>
      <c r="E15" s="52" t="s">
        <v>45</v>
      </c>
      <c r="F15" s="55">
        <f>SQRT((F14)/E14)</f>
        <v>6.8682926877798894E-2</v>
      </c>
      <c r="G15" s="52" t="s">
        <v>45</v>
      </c>
      <c r="H15" s="55">
        <f>SQRT((H14)/G14)</f>
        <v>1.9216890718978346E-2</v>
      </c>
      <c r="I15" s="2"/>
    </row>
    <row r="16" spans="1:9" ht="15" customHeight="1" thickBot="1" x14ac:dyDescent="0.35">
      <c r="A16" s="63" t="s">
        <v>44</v>
      </c>
      <c r="B16" s="64"/>
      <c r="C16" s="64"/>
      <c r="D16" s="64"/>
      <c r="E16" s="64"/>
      <c r="F16" s="64"/>
      <c r="G16" s="64"/>
      <c r="H16" s="65"/>
    </row>
    <row r="17" spans="1:9" ht="15" customHeight="1" x14ac:dyDescent="0.3">
      <c r="A17" s="5">
        <v>110112</v>
      </c>
      <c r="B17" s="4">
        <v>1044340.72</v>
      </c>
      <c r="C17" s="4">
        <v>835491.22699999996</v>
      </c>
      <c r="D17" s="4">
        <v>554.60900000000004</v>
      </c>
      <c r="E17" s="25">
        <f>B17-B27</f>
        <v>7.9900000127963722E-2</v>
      </c>
      <c r="F17" s="55">
        <f>E17*E17</f>
        <v>6.3840100204486027E-3</v>
      </c>
      <c r="G17" s="25">
        <f>C17-C27</f>
        <v>4.299999913200736E-3</v>
      </c>
      <c r="H17" s="55">
        <f>G17*G17</f>
        <v>1.8489999253526338E-5</v>
      </c>
      <c r="I17" s="2"/>
    </row>
    <row r="18" spans="1:9" ht="15" customHeight="1" x14ac:dyDescent="0.3">
      <c r="A18" s="5">
        <v>111112</v>
      </c>
      <c r="B18" s="4">
        <v>1044340.6090000001</v>
      </c>
      <c r="C18" s="4">
        <v>835491.23699999996</v>
      </c>
      <c r="D18" s="4">
        <v>554.51400000000001</v>
      </c>
      <c r="E18" s="25">
        <f>B18-B27</f>
        <v>-3.1099999789148569E-2</v>
      </c>
      <c r="F18" s="55">
        <f t="shared" ref="F18:F26" si="1">E18*E18</f>
        <v>9.6720998688504104E-4</v>
      </c>
      <c r="G18" s="25">
        <f>C18-C27</f>
        <v>1.4299999922513962E-2</v>
      </c>
      <c r="H18" s="55">
        <f>G18*G18</f>
        <v>2.0448999778389931E-4</v>
      </c>
      <c r="I18" s="2"/>
    </row>
    <row r="19" spans="1:9" ht="15" customHeight="1" x14ac:dyDescent="0.3">
      <c r="A19" s="5">
        <v>112112</v>
      </c>
      <c r="B19" s="4">
        <v>1044340.688</v>
      </c>
      <c r="C19" s="4">
        <v>835491.17799999996</v>
      </c>
      <c r="D19" s="4">
        <v>554.529</v>
      </c>
      <c r="E19" s="25">
        <f>B19-B27</f>
        <v>4.7900000121444464E-2</v>
      </c>
      <c r="F19" s="55">
        <f t="shared" si="1"/>
        <v>2.2944100116343794E-3</v>
      </c>
      <c r="G19" s="25">
        <f>C19-C27</f>
        <v>-4.4700000085867941E-2</v>
      </c>
      <c r="H19" s="55">
        <f t="shared" ref="H19:H26" si="2">G19*G19</f>
        <v>1.9980900076765938E-3</v>
      </c>
      <c r="I19" s="2"/>
    </row>
    <row r="20" spans="1:9" ht="15" customHeight="1" x14ac:dyDescent="0.3">
      <c r="A20" s="5">
        <v>121112</v>
      </c>
      <c r="B20" s="4">
        <v>1044340.782</v>
      </c>
      <c r="C20" s="4">
        <v>835491.30200000003</v>
      </c>
      <c r="D20" s="4">
        <v>554.745</v>
      </c>
      <c r="E20" s="25">
        <f>B20-B27</f>
        <v>0.14190000016242266</v>
      </c>
      <c r="F20" s="55">
        <f t="shared" si="1"/>
        <v>2.0135610046095549E-2</v>
      </c>
      <c r="G20" s="25">
        <f>C20-C27</f>
        <v>7.9299999983049929E-2</v>
      </c>
      <c r="H20" s="55">
        <f t="shared" si="2"/>
        <v>6.2884899973117189E-3</v>
      </c>
      <c r="I20" s="2"/>
    </row>
    <row r="21" spans="1:9" ht="15" customHeight="1" x14ac:dyDescent="0.3">
      <c r="A21" s="5">
        <v>121122</v>
      </c>
      <c r="B21" s="4">
        <v>1044340.649</v>
      </c>
      <c r="C21" s="4">
        <v>835491.23400000005</v>
      </c>
      <c r="D21" s="4">
        <v>554.43499999999995</v>
      </c>
      <c r="E21" s="25">
        <f>B21-B27</f>
        <v>8.9000001316890121E-3</v>
      </c>
      <c r="F21" s="55">
        <f t="shared" si="1"/>
        <v>7.9210002344064432E-5</v>
      </c>
      <c r="G21" s="25">
        <f>C21-C27</f>
        <v>1.1300000012852252E-2</v>
      </c>
      <c r="H21" s="55">
        <f t="shared" si="2"/>
        <v>1.2769000029046087E-4</v>
      </c>
      <c r="I21" s="2"/>
    </row>
    <row r="22" spans="1:9" ht="15" customHeight="1" x14ac:dyDescent="0.3">
      <c r="A22" s="5">
        <v>144102</v>
      </c>
      <c r="B22" s="4">
        <v>1044340.569</v>
      </c>
      <c r="C22" s="4">
        <v>835491.19400000002</v>
      </c>
      <c r="D22" s="4">
        <v>554.471</v>
      </c>
      <c r="E22" s="25">
        <f>B22-B27</f>
        <v>-7.1099999826401472E-2</v>
      </c>
      <c r="F22" s="55">
        <f t="shared" si="1"/>
        <v>5.0552099753142891E-3</v>
      </c>
      <c r="G22" s="25">
        <f>C22-C27</f>
        <v>-2.8700000024400651E-2</v>
      </c>
      <c r="H22" s="55">
        <f t="shared" si="2"/>
        <v>8.2369000140059738E-4</v>
      </c>
      <c r="I22" s="2"/>
    </row>
    <row r="23" spans="1:9" ht="15" customHeight="1" x14ac:dyDescent="0.3">
      <c r="A23" s="5">
        <v>145102</v>
      </c>
      <c r="B23" s="4">
        <v>1044340.651</v>
      </c>
      <c r="C23" s="4">
        <v>835491.18700000003</v>
      </c>
      <c r="D23" s="4">
        <v>554.5</v>
      </c>
      <c r="E23" s="25">
        <f>B23-B27</f>
        <v>1.0900000110268593E-2</v>
      </c>
      <c r="F23" s="55">
        <f t="shared" si="1"/>
        <v>1.1881000240385534E-4</v>
      </c>
      <c r="G23" s="25">
        <f>C23-C27</f>
        <v>-3.5700000007636845E-2</v>
      </c>
      <c r="H23" s="55">
        <f t="shared" si="2"/>
        <v>1.2744900005452707E-3</v>
      </c>
      <c r="I23" s="2"/>
    </row>
    <row r="24" spans="1:9" ht="15" customHeight="1" x14ac:dyDescent="0.3">
      <c r="A24" s="5">
        <v>160112</v>
      </c>
      <c r="B24" s="4">
        <v>1044340.55</v>
      </c>
      <c r="C24" s="4">
        <v>835491.24</v>
      </c>
      <c r="D24" s="4">
        <v>554.52800000000002</v>
      </c>
      <c r="E24" s="25">
        <f>B24-B27</f>
        <v>-9.0099999797530472E-2</v>
      </c>
      <c r="F24" s="55">
        <f t="shared" si="1"/>
        <v>8.1180099635149907E-3</v>
      </c>
      <c r="G24" s="25">
        <f>C24-C27</f>
        <v>1.7299999948590994E-2</v>
      </c>
      <c r="H24" s="55">
        <f t="shared" si="2"/>
        <v>2.9928999822124839E-4</v>
      </c>
      <c r="I24" s="2"/>
    </row>
    <row r="25" spans="1:9" ht="15" customHeight="1" x14ac:dyDescent="0.3">
      <c r="A25" s="5">
        <v>451112</v>
      </c>
      <c r="B25" s="4">
        <v>1044340.638</v>
      </c>
      <c r="C25" s="4">
        <v>835491.223</v>
      </c>
      <c r="D25" s="4">
        <v>553.99</v>
      </c>
      <c r="E25" s="25">
        <f>B25-B27</f>
        <v>-2.0999998087063432E-3</v>
      </c>
      <c r="F25" s="55">
        <f t="shared" si="1"/>
        <v>4.4099991965666779E-6</v>
      </c>
      <c r="G25" s="25">
        <f>C25-C27</f>
        <v>2.9999995604157448E-4</v>
      </c>
      <c r="H25" s="55">
        <f t="shared" si="2"/>
        <v>8.9999973624946619E-8</v>
      </c>
      <c r="I25" s="2"/>
    </row>
    <row r="26" spans="1:9" ht="15" customHeight="1" x14ac:dyDescent="0.3">
      <c r="A26" s="5">
        <v>567112</v>
      </c>
      <c r="B26" s="4">
        <v>1044340.545</v>
      </c>
      <c r="C26" s="4">
        <v>835491.20499999996</v>
      </c>
      <c r="D26" s="4">
        <v>554.64700000000005</v>
      </c>
      <c r="E26" s="25">
        <f>B26-B27</f>
        <v>-9.5099999802187085E-2</v>
      </c>
      <c r="F26" s="55">
        <f t="shared" si="1"/>
        <v>9.0440099623759831E-3</v>
      </c>
      <c r="G26" s="25">
        <f>C26-C27</f>
        <v>-1.7700000084005296E-2</v>
      </c>
      <c r="H26" s="55">
        <f t="shared" si="2"/>
        <v>3.1329000297378748E-4</v>
      </c>
      <c r="I26" s="2"/>
    </row>
    <row r="27" spans="1:9" ht="15" customHeight="1" x14ac:dyDescent="0.3">
      <c r="A27" s="7" t="s">
        <v>48</v>
      </c>
      <c r="B27" s="4">
        <f>AVERAGE(B17:B26)</f>
        <v>1044340.6400999998</v>
      </c>
      <c r="C27" s="4">
        <f>AVERAGE(C17:C26)</f>
        <v>835491.22270000004</v>
      </c>
      <c r="D27" s="4">
        <f>AVERAGE(D17:D26)</f>
        <v>554.49680000000001</v>
      </c>
      <c r="E27" s="60">
        <f>COUNT(E17:E26)-1</f>
        <v>9</v>
      </c>
      <c r="F27" s="55">
        <f>SUM(F17:F26)</f>
        <v>5.2200899970213321E-2</v>
      </c>
      <c r="G27" s="60">
        <f>COUNT(G17:G26)-1</f>
        <v>9</v>
      </c>
      <c r="H27" s="55">
        <f>SUM(H17:H26)</f>
        <v>1.1348100005430725E-2</v>
      </c>
      <c r="I27" s="2"/>
    </row>
    <row r="28" spans="1:9" ht="15" customHeight="1" thickBot="1" x14ac:dyDescent="0.35">
      <c r="A28" s="5"/>
      <c r="B28" s="4"/>
      <c r="C28" s="4"/>
      <c r="D28" s="4"/>
      <c r="E28" s="52" t="s">
        <v>45</v>
      </c>
      <c r="F28" s="55">
        <f>SQRT((F27)/E27)</f>
        <v>7.615838756624492E-2</v>
      </c>
      <c r="G28" s="52" t="s">
        <v>45</v>
      </c>
      <c r="H28" s="55">
        <f>SQRT((H27)/G27)</f>
        <v>3.5509153757917321E-2</v>
      </c>
    </row>
    <row r="29" spans="1:9" ht="15" customHeight="1" thickBot="1" x14ac:dyDescent="0.35">
      <c r="A29" s="63" t="s">
        <v>43</v>
      </c>
      <c r="B29" s="64"/>
      <c r="C29" s="64"/>
      <c r="D29" s="64"/>
      <c r="E29" s="64"/>
      <c r="F29" s="64"/>
      <c r="G29" s="64"/>
      <c r="H29" s="65"/>
    </row>
    <row r="30" spans="1:9" ht="15" customHeight="1" x14ac:dyDescent="0.3">
      <c r="A30" s="5">
        <v>110113</v>
      </c>
      <c r="B30" s="4">
        <v>1044016.1310000001</v>
      </c>
      <c r="C30" s="4">
        <v>835272.24199999997</v>
      </c>
      <c r="D30" s="4">
        <v>559.59</v>
      </c>
      <c r="E30" s="25">
        <f>B30-B39</f>
        <v>3.1444444321095943E-2</v>
      </c>
      <c r="F30" s="55">
        <f>E30*E30</f>
        <v>9.8875307866250293E-4</v>
      </c>
      <c r="G30" s="25">
        <f>C30-C39</f>
        <v>6.8777777836658061E-2</v>
      </c>
      <c r="H30" s="55">
        <f>G30*G30</f>
        <v>4.7303827241486924E-3</v>
      </c>
      <c r="I30" s="2"/>
    </row>
    <row r="31" spans="1:9" ht="15" customHeight="1" x14ac:dyDescent="0.3">
      <c r="A31" s="5">
        <v>111113</v>
      </c>
      <c r="B31" s="4">
        <v>1044016.069</v>
      </c>
      <c r="C31" s="4">
        <v>835272.35900000005</v>
      </c>
      <c r="D31" s="4">
        <v>560.053</v>
      </c>
      <c r="E31" s="25">
        <f>B31-B39</f>
        <v>-3.0555555713362992E-2</v>
      </c>
      <c r="F31" s="55">
        <f t="shared" ref="F31:F38" si="3">E31*E31</f>
        <v>9.3364198495242976E-4</v>
      </c>
      <c r="G31" s="25">
        <f>C31-C39</f>
        <v>0.18577777792233974</v>
      </c>
      <c r="H31" s="55">
        <f>G31*G31</f>
        <v>3.451338276976218E-2</v>
      </c>
      <c r="I31" s="2"/>
    </row>
    <row r="32" spans="1:9" ht="15" customHeight="1" x14ac:dyDescent="0.3">
      <c r="A32" s="5">
        <v>112113</v>
      </c>
      <c r="B32" s="4">
        <v>1044016.056</v>
      </c>
      <c r="C32" s="4">
        <v>835272.14899999998</v>
      </c>
      <c r="D32" s="4">
        <v>559.65200000000004</v>
      </c>
      <c r="E32" s="25">
        <f>B32-B39</f>
        <v>-4.355555574875325E-2</v>
      </c>
      <c r="F32" s="55">
        <f t="shared" si="3"/>
        <v>1.8970864365827522E-3</v>
      </c>
      <c r="G32" s="25">
        <f>C32-C39</f>
        <v>-2.4222222156822681E-2</v>
      </c>
      <c r="H32" s="55">
        <f t="shared" ref="H32:H38" si="4">G32*G32</f>
        <v>5.8671604621447163E-4</v>
      </c>
      <c r="I32" s="2"/>
    </row>
    <row r="33" spans="1:9" ht="15" customHeight="1" x14ac:dyDescent="0.3">
      <c r="A33" s="5">
        <v>121113</v>
      </c>
      <c r="B33" s="4">
        <v>1044016.372</v>
      </c>
      <c r="C33" s="4">
        <v>835272.28899999999</v>
      </c>
      <c r="D33" s="4">
        <v>559.62</v>
      </c>
      <c r="E33" s="25">
        <f>B33-B39</f>
        <v>0.27244444424286485</v>
      </c>
      <c r="F33" s="55">
        <f t="shared" si="3"/>
        <v>7.4225975198803487E-2</v>
      </c>
      <c r="G33" s="25">
        <f>C33-C39</f>
        <v>0.11577777785714716</v>
      </c>
      <c r="H33" s="55">
        <f t="shared" si="4"/>
        <v>1.3404493845538915E-2</v>
      </c>
      <c r="I33" s="2"/>
    </row>
    <row r="34" spans="1:9" ht="15" customHeight="1" x14ac:dyDescent="0.3">
      <c r="A34" s="5">
        <v>144103</v>
      </c>
      <c r="B34" s="4">
        <v>1044016.022</v>
      </c>
      <c r="C34" s="4">
        <v>835272.06900000002</v>
      </c>
      <c r="D34" s="4">
        <v>559.745</v>
      </c>
      <c r="E34" s="25">
        <f>B34-B39</f>
        <v>-7.7555555733852088E-2</v>
      </c>
      <c r="F34" s="55">
        <f t="shared" si="3"/>
        <v>6.0148642251866375E-3</v>
      </c>
      <c r="G34" s="25">
        <f>C34-C39</f>
        <v>-0.10422222211491317</v>
      </c>
      <c r="H34" s="55">
        <f t="shared" si="4"/>
        <v>1.0862271582570296E-2</v>
      </c>
      <c r="I34" s="2"/>
    </row>
    <row r="35" spans="1:9" ht="15" customHeight="1" x14ac:dyDescent="0.3">
      <c r="A35" s="5">
        <v>145103</v>
      </c>
      <c r="B35" s="4">
        <v>1044016.071</v>
      </c>
      <c r="C35" s="4">
        <v>835272.01500000001</v>
      </c>
      <c r="D35" s="4">
        <v>559.50900000000001</v>
      </c>
      <c r="E35" s="25">
        <f>B35-B39</f>
        <v>-2.8555555734783411E-2</v>
      </c>
      <c r="F35" s="55">
        <f t="shared" si="3"/>
        <v>8.1541976332232175E-4</v>
      </c>
      <c r="G35" s="25">
        <f>C35-C39</f>
        <v>-0.15822222211863846</v>
      </c>
      <c r="H35" s="55">
        <f t="shared" si="4"/>
        <v>2.5034271572159764E-2</v>
      </c>
      <c r="I35" s="2"/>
    </row>
    <row r="36" spans="1:9" ht="15" customHeight="1" x14ac:dyDescent="0.3">
      <c r="A36" s="5">
        <v>160123</v>
      </c>
      <c r="B36" s="4">
        <v>1044016.041</v>
      </c>
      <c r="C36" s="4">
        <v>835272.18</v>
      </c>
      <c r="D36" s="4">
        <v>559.61500000000001</v>
      </c>
      <c r="E36" s="25">
        <f>B36-B39</f>
        <v>-5.8555555762723088E-2</v>
      </c>
      <c r="F36" s="55">
        <f t="shared" si="3"/>
        <v>3.428753110681373E-3</v>
      </c>
      <c r="G36" s="25">
        <f>C36-C39</f>
        <v>6.7777779186144471E-3</v>
      </c>
      <c r="H36" s="55">
        <f t="shared" si="4"/>
        <v>4.5938273514057587E-5</v>
      </c>
      <c r="I36" s="2"/>
    </row>
    <row r="37" spans="1:9" ht="15" customHeight="1" x14ac:dyDescent="0.3">
      <c r="A37" s="5">
        <v>441113</v>
      </c>
      <c r="B37" s="4">
        <v>1044016.094</v>
      </c>
      <c r="C37" s="4">
        <v>835272.12899999996</v>
      </c>
      <c r="D37" s="4">
        <v>456.88600000000002</v>
      </c>
      <c r="E37" s="25">
        <f>B37-B39</f>
        <v>-5.5555556900799274E-3</v>
      </c>
      <c r="F37" s="55">
        <f t="shared" si="3"/>
        <v>3.0864199025579459E-5</v>
      </c>
      <c r="G37" s="25">
        <f>C37-C39</f>
        <v>-4.4222222175449133E-2</v>
      </c>
      <c r="H37" s="55">
        <f t="shared" si="4"/>
        <v>1.9556049341347848E-3</v>
      </c>
      <c r="I37" s="2"/>
    </row>
    <row r="38" spans="1:9" ht="15" customHeight="1" x14ac:dyDescent="0.3">
      <c r="A38" s="5">
        <v>451113</v>
      </c>
      <c r="B38" s="4">
        <v>1044016.04</v>
      </c>
      <c r="C38" s="4">
        <v>835272.12699999998</v>
      </c>
      <c r="D38" s="4">
        <v>559.16099999999994</v>
      </c>
      <c r="E38" s="25">
        <f>B38-B39</f>
        <v>-5.9555555693805218E-2</v>
      </c>
      <c r="F38" s="55">
        <f t="shared" si="3"/>
        <v>3.5468642139979351E-3</v>
      </c>
      <c r="G38" s="25">
        <f>C38-C39</f>
        <v>-4.6222222154028714E-2</v>
      </c>
      <c r="H38" s="55">
        <f t="shared" si="4"/>
        <v>2.136493820856383E-3</v>
      </c>
      <c r="I38" s="2"/>
    </row>
    <row r="39" spans="1:9" ht="15" customHeight="1" x14ac:dyDescent="0.3">
      <c r="A39" s="7" t="s">
        <v>48</v>
      </c>
      <c r="B39" s="4">
        <f>AVERAGE(B30:B38)</f>
        <v>1044016.0995555557</v>
      </c>
      <c r="C39" s="4">
        <f>AVERAGE(C30:C38)</f>
        <v>835272.17322222213</v>
      </c>
      <c r="D39" s="4">
        <f>AVERAGE(D30:D38)</f>
        <v>548.20344444444447</v>
      </c>
      <c r="E39" s="60">
        <f>COUNT(E30:E38)-1</f>
        <v>8</v>
      </c>
      <c r="F39" s="55">
        <f>SUM(F30:F38)</f>
        <v>9.1882222211215031E-2</v>
      </c>
      <c r="G39" s="60">
        <f>COUNT(G30:G38)-1</f>
        <v>8</v>
      </c>
      <c r="H39" s="55">
        <f>SUM(H30:H38)</f>
        <v>9.3269555568899529E-2</v>
      </c>
      <c r="I39" s="2"/>
    </row>
    <row r="40" spans="1:9" ht="15" customHeight="1" thickBot="1" x14ac:dyDescent="0.35">
      <c r="A40" s="5"/>
      <c r="B40" s="4"/>
      <c r="C40" s="4"/>
      <c r="D40" s="4"/>
      <c r="E40" s="52" t="s">
        <v>45</v>
      </c>
      <c r="F40" s="55">
        <f>SQRT((F39)/E39)</f>
        <v>0.10716938824310736</v>
      </c>
      <c r="G40" s="52" t="s">
        <v>45</v>
      </c>
      <c r="H40" s="55">
        <f>SQRT((H39)/G39)</f>
        <v>0.10797543445669687</v>
      </c>
    </row>
    <row r="41" spans="1:9" ht="15" customHeight="1" thickBot="1" x14ac:dyDescent="0.35">
      <c r="A41" s="63" t="s">
        <v>47</v>
      </c>
      <c r="B41" s="64"/>
      <c r="C41" s="64"/>
      <c r="D41" s="64"/>
      <c r="E41" s="64"/>
      <c r="F41" s="64"/>
      <c r="G41" s="64"/>
      <c r="H41" s="65"/>
    </row>
    <row r="42" spans="1:9" ht="15" customHeight="1" x14ac:dyDescent="0.3">
      <c r="A42" s="5">
        <v>110114</v>
      </c>
      <c r="B42" s="4">
        <v>1044365.048</v>
      </c>
      <c r="C42" s="4">
        <v>834994.46400000004</v>
      </c>
      <c r="D42" s="4">
        <v>554.68600000000004</v>
      </c>
      <c r="E42" s="25">
        <f>B42-B54</f>
        <v>-2.1750000189058483E-2</v>
      </c>
      <c r="F42" s="55">
        <f>E42*E42</f>
        <v>4.7306250822404402E-4</v>
      </c>
      <c r="G42" s="25">
        <f>C42-C54</f>
        <v>-1.2999999918974936E-2</v>
      </c>
      <c r="H42" s="55">
        <f>G42*G42</f>
        <v>1.6899999789334833E-4</v>
      </c>
    </row>
    <row r="43" spans="1:9" ht="15" customHeight="1" x14ac:dyDescent="0.3">
      <c r="A43" s="5">
        <v>111114</v>
      </c>
      <c r="B43" s="4">
        <v>1044365.067</v>
      </c>
      <c r="C43" s="4">
        <v>834994.47600000002</v>
      </c>
      <c r="D43" s="4">
        <v>554.66800000000001</v>
      </c>
      <c r="E43" s="25">
        <f>B43-B54</f>
        <v>-2.7500001015141606E-3</v>
      </c>
      <c r="F43" s="55">
        <f t="shared" ref="F43:F53" si="5">E43*E43</f>
        <v>7.5625005583278938E-6</v>
      </c>
      <c r="G43" s="25">
        <f>C43-C54</f>
        <v>-9.9999993108212948E-4</v>
      </c>
      <c r="H43" s="55">
        <f>G43*G43</f>
        <v>9.9999986216426371E-7</v>
      </c>
    </row>
    <row r="44" spans="1:9" ht="15" customHeight="1" x14ac:dyDescent="0.3">
      <c r="A44" s="5">
        <v>112114</v>
      </c>
      <c r="B44" s="4">
        <v>1044365.025</v>
      </c>
      <c r="C44" s="4">
        <v>834994.41700000002</v>
      </c>
      <c r="D44" s="4">
        <v>554.78599999999994</v>
      </c>
      <c r="E44" s="25">
        <f>B44-B54</f>
        <v>-4.4750000117346644E-2</v>
      </c>
      <c r="F44" s="55">
        <f t="shared" si="5"/>
        <v>2.0025625105025246E-3</v>
      </c>
      <c r="G44" s="25">
        <f>C44-C54</f>
        <v>-5.9999999939464033E-2</v>
      </c>
      <c r="H44" s="55">
        <f t="shared" ref="H44:H53" si="6">G44*G44</f>
        <v>3.599999992735684E-3</v>
      </c>
    </row>
    <row r="45" spans="1:9" ht="15" customHeight="1" x14ac:dyDescent="0.3">
      <c r="A45" s="5">
        <v>121114</v>
      </c>
      <c r="B45" s="4">
        <v>1044365.031</v>
      </c>
      <c r="C45" s="4">
        <v>834994.48300000001</v>
      </c>
      <c r="D45" s="4">
        <v>554.85</v>
      </c>
      <c r="E45" s="25">
        <f>B45-B54</f>
        <v>-3.8750000181607902E-2</v>
      </c>
      <c r="F45" s="55">
        <f t="shared" si="5"/>
        <v>1.5015625140746124E-3</v>
      </c>
      <c r="G45" s="25">
        <f>C45-C54</f>
        <v>6.0000000521540642E-3</v>
      </c>
      <c r="H45" s="55">
        <f t="shared" si="6"/>
        <v>3.6000000625848773E-5</v>
      </c>
    </row>
    <row r="46" spans="1:9" ht="15" customHeight="1" x14ac:dyDescent="0.3">
      <c r="A46" s="5">
        <v>121124</v>
      </c>
      <c r="B46" s="4">
        <v>1044365.09</v>
      </c>
      <c r="C46" s="4">
        <v>834994.46400000004</v>
      </c>
      <c r="D46" s="4">
        <v>554.67399999999998</v>
      </c>
      <c r="E46" s="25">
        <f>B46-B54</f>
        <v>2.0249999826774001E-2</v>
      </c>
      <c r="F46" s="55">
        <f t="shared" si="5"/>
        <v>4.1006249298434708E-4</v>
      </c>
      <c r="G46" s="25">
        <f>C46-C54</f>
        <v>-1.2999999918974936E-2</v>
      </c>
      <c r="H46" s="55">
        <f t="shared" si="6"/>
        <v>1.6899999789334833E-4</v>
      </c>
    </row>
    <row r="47" spans="1:9" ht="15" customHeight="1" x14ac:dyDescent="0.3">
      <c r="A47" s="5">
        <v>144104</v>
      </c>
      <c r="B47" s="4">
        <v>1044365.074</v>
      </c>
      <c r="C47" s="4">
        <v>834994.495</v>
      </c>
      <c r="D47" s="4">
        <v>554.649</v>
      </c>
      <c r="E47" s="25">
        <f>B47-B54</f>
        <v>4.249999881722033E-3</v>
      </c>
      <c r="F47" s="55">
        <f t="shared" si="5"/>
        <v>1.8062498994637295E-5</v>
      </c>
      <c r="G47" s="25">
        <f>C47-C54</f>
        <v>1.8000000040046871E-2</v>
      </c>
      <c r="H47" s="55">
        <f t="shared" si="6"/>
        <v>3.2400000144168733E-4</v>
      </c>
    </row>
    <row r="48" spans="1:9" ht="15" customHeight="1" x14ac:dyDescent="0.3">
      <c r="A48" s="5">
        <v>145104</v>
      </c>
      <c r="B48" s="4">
        <v>1044365.081</v>
      </c>
      <c r="C48" s="4">
        <v>834994.45799999998</v>
      </c>
      <c r="D48" s="4">
        <v>554.61099999999999</v>
      </c>
      <c r="E48" s="25">
        <f>B48-B54</f>
        <v>1.1249999864958227E-2</v>
      </c>
      <c r="F48" s="55">
        <f t="shared" si="5"/>
        <v>1.2656249696156011E-4</v>
      </c>
      <c r="G48" s="25">
        <f>C48-C54</f>
        <v>-1.8999999971129E-2</v>
      </c>
      <c r="H48" s="55">
        <f t="shared" si="6"/>
        <v>3.6099999890290199E-4</v>
      </c>
    </row>
    <row r="49" spans="1:9" ht="15" customHeight="1" x14ac:dyDescent="0.3">
      <c r="A49" s="5">
        <v>160114</v>
      </c>
      <c r="B49" s="4">
        <v>1044365.088</v>
      </c>
      <c r="C49" s="4">
        <v>834994.55099999998</v>
      </c>
      <c r="D49" s="4">
        <v>554.76499999999999</v>
      </c>
      <c r="E49" s="25">
        <f>B49-B54</f>
        <v>1.824999984819442E-2</v>
      </c>
      <c r="F49" s="55">
        <f t="shared" si="5"/>
        <v>3.3306249445909635E-4</v>
      </c>
      <c r="G49" s="25">
        <f>C49-C54</f>
        <v>7.4000000022351742E-2</v>
      </c>
      <c r="H49" s="55">
        <f t="shared" si="6"/>
        <v>5.4760000033080578E-3</v>
      </c>
    </row>
    <row r="50" spans="1:9" ht="15" customHeight="1" x14ac:dyDescent="0.3">
      <c r="A50" s="5">
        <v>301114</v>
      </c>
      <c r="B50" s="4">
        <v>1044365.106</v>
      </c>
      <c r="C50" s="4">
        <v>834994.52399999998</v>
      </c>
      <c r="D50" s="4">
        <v>554.64800000000002</v>
      </c>
      <c r="E50" s="25">
        <f>B50-B54</f>
        <v>3.6249999888241291E-2</v>
      </c>
      <c r="F50" s="55">
        <f t="shared" si="5"/>
        <v>1.3140624918974936E-3</v>
      </c>
      <c r="G50" s="25">
        <f>C50-C54</f>
        <v>4.7000000020489097E-2</v>
      </c>
      <c r="H50" s="55">
        <f t="shared" si="6"/>
        <v>2.209000001925975E-3</v>
      </c>
    </row>
    <row r="51" spans="1:9" ht="15" customHeight="1" x14ac:dyDescent="0.3">
      <c r="A51" s="5">
        <v>441114</v>
      </c>
      <c r="B51" s="4">
        <v>1044365.069</v>
      </c>
      <c r="C51" s="4">
        <v>834994.44400000002</v>
      </c>
      <c r="D51" s="4">
        <v>451.97</v>
      </c>
      <c r="E51" s="25">
        <f>B51-B54</f>
        <v>-7.5000012293457985E-4</v>
      </c>
      <c r="F51" s="55">
        <f t="shared" si="5"/>
        <v>5.6250018440188489E-7</v>
      </c>
      <c r="G51" s="25">
        <f>C51-C54</f>
        <v>-3.2999999937601388E-2</v>
      </c>
      <c r="H51" s="55">
        <f t="shared" si="6"/>
        <v>1.0889999958816916E-3</v>
      </c>
    </row>
    <row r="52" spans="1:9" ht="15" customHeight="1" x14ac:dyDescent="0.3">
      <c r="A52" s="5">
        <v>451114</v>
      </c>
      <c r="B52" s="4">
        <v>1044365.067</v>
      </c>
      <c r="C52" s="4">
        <v>834994.45600000001</v>
      </c>
      <c r="D52" s="4">
        <v>554.19799999999998</v>
      </c>
      <c r="E52" s="25">
        <f>B52-B54</f>
        <v>-2.7500001015141606E-3</v>
      </c>
      <c r="F52" s="55">
        <f t="shared" si="5"/>
        <v>7.5625005583278938E-6</v>
      </c>
      <c r="G52" s="25">
        <f>C52-C54</f>
        <v>-2.0999999949708581E-2</v>
      </c>
      <c r="H52" s="55">
        <f t="shared" si="6"/>
        <v>4.409999978877604E-4</v>
      </c>
    </row>
    <row r="53" spans="1:9" ht="15" customHeight="1" x14ac:dyDescent="0.3">
      <c r="A53" s="5">
        <v>473104</v>
      </c>
      <c r="B53" s="4">
        <v>1044365.091</v>
      </c>
      <c r="C53" s="4">
        <v>834994.49199999997</v>
      </c>
      <c r="D53" s="4">
        <v>554.58500000000004</v>
      </c>
      <c r="E53" s="25">
        <f>B53-B54</f>
        <v>2.1249999874271452E-2</v>
      </c>
      <c r="F53" s="55">
        <f t="shared" si="5"/>
        <v>4.5156249465653673E-4</v>
      </c>
      <c r="G53" s="25">
        <f>C53-C54</f>
        <v>1.5000000013969839E-2</v>
      </c>
      <c r="H53" s="55">
        <f t="shared" si="6"/>
        <v>2.2500000041909515E-4</v>
      </c>
      <c r="I53" s="2"/>
    </row>
    <row r="54" spans="1:9" ht="15" customHeight="1" x14ac:dyDescent="0.3">
      <c r="A54" s="7" t="s">
        <v>48</v>
      </c>
      <c r="B54" s="4">
        <f>AVERAGE(B42:B53)</f>
        <v>1044365.0697500001</v>
      </c>
      <c r="C54" s="4">
        <f>AVERAGE(C42:C53)</f>
        <v>834994.47699999996</v>
      </c>
      <c r="D54" s="4">
        <f>AVERAGE(D42:D53)</f>
        <v>546.09083333333331</v>
      </c>
      <c r="E54" s="60">
        <f>COUNT(E42:E53)-1</f>
        <v>11</v>
      </c>
      <c r="F54" s="55">
        <f>SUM(F42:F53)</f>
        <v>6.6462500040559104E-3</v>
      </c>
      <c r="G54" s="60">
        <f>COUNT(G42:G53)-1</f>
        <v>11</v>
      </c>
      <c r="H54" s="55">
        <f>SUM(H42:H53)</f>
        <v>1.4099999988777565E-2</v>
      </c>
      <c r="I54" s="2"/>
    </row>
    <row r="55" spans="1:9" ht="15" customHeight="1" thickBot="1" x14ac:dyDescent="0.35">
      <c r="A55" s="5"/>
      <c r="B55" s="4"/>
      <c r="C55" s="4"/>
      <c r="D55" s="4"/>
      <c r="E55" s="52" t="s">
        <v>45</v>
      </c>
      <c r="F55" s="55">
        <f>SQRT((F54)/E54)</f>
        <v>2.4580572528386409E-2</v>
      </c>
      <c r="G55" s="52" t="s">
        <v>45</v>
      </c>
      <c r="H55" s="55">
        <f>SQRT((H54)/G54)</f>
        <v>3.5802488472143394E-2</v>
      </c>
    </row>
    <row r="56" spans="1:9" ht="15" customHeight="1" thickBot="1" x14ac:dyDescent="0.35">
      <c r="A56" s="63" t="s">
        <v>42</v>
      </c>
      <c r="B56" s="64"/>
      <c r="C56" s="64"/>
      <c r="D56" s="64"/>
      <c r="E56" s="64"/>
      <c r="F56" s="64"/>
      <c r="G56" s="64"/>
      <c r="H56" s="65"/>
    </row>
    <row r="57" spans="1:9" ht="15" customHeight="1" x14ac:dyDescent="0.3">
      <c r="A57" s="5">
        <v>110115</v>
      </c>
      <c r="B57" s="4">
        <v>1044568.596</v>
      </c>
      <c r="C57" s="4">
        <v>834694.60100000002</v>
      </c>
      <c r="D57" s="4">
        <v>533.71299999999997</v>
      </c>
      <c r="E57" s="25">
        <f>B57-B70</f>
        <v>-6.4769230782985687E-2</v>
      </c>
      <c r="F57" s="55">
        <f>E57*E57</f>
        <v>4.1950532562196607E-3</v>
      </c>
      <c r="G57" s="25">
        <f>C57-C70</f>
        <v>-1.4923076843842864E-2</v>
      </c>
      <c r="H57" s="55">
        <f>G57*G57</f>
        <v>2.226982224872391E-4</v>
      </c>
      <c r="I57" s="2"/>
    </row>
    <row r="58" spans="1:9" ht="15" customHeight="1" x14ac:dyDescent="0.3">
      <c r="A58" s="5">
        <v>111115</v>
      </c>
      <c r="B58" s="4">
        <v>1044568.624</v>
      </c>
      <c r="C58" s="4">
        <v>834694.64500000002</v>
      </c>
      <c r="D58" s="4">
        <v>533.625</v>
      </c>
      <c r="E58" s="25">
        <f>B58-B70</f>
        <v>-3.6769230850040913E-2</v>
      </c>
      <c r="F58" s="55">
        <f t="shared" ref="F58:H69" si="7">E58*E58</f>
        <v>1.3519763373036004E-3</v>
      </c>
      <c r="G58" s="25">
        <f>C58-C70</f>
        <v>2.9076923150569201E-2</v>
      </c>
      <c r="H58" s="55">
        <f t="shared" si="7"/>
        <v>8.4546745990410712E-4</v>
      </c>
      <c r="I58" s="2"/>
    </row>
    <row r="59" spans="1:9" ht="15" customHeight="1" x14ac:dyDescent="0.3">
      <c r="A59" s="5">
        <v>112115</v>
      </c>
      <c r="B59" s="4">
        <v>1044568.776</v>
      </c>
      <c r="C59" s="4">
        <v>834694.61800000002</v>
      </c>
      <c r="D59" s="4">
        <v>533.75900000000001</v>
      </c>
      <c r="E59" s="25">
        <f>B59-B70</f>
        <v>0.11523076915182173</v>
      </c>
      <c r="F59" s="55">
        <f t="shared" si="7"/>
        <v>1.3278130159320431E-2</v>
      </c>
      <c r="G59" s="25">
        <f>C59-C70</f>
        <v>2.0769231487065554E-3</v>
      </c>
      <c r="H59" s="55">
        <f t="shared" si="7"/>
        <v>4.3136097656331523E-6</v>
      </c>
      <c r="I59" s="2"/>
    </row>
    <row r="60" spans="1:9" ht="15" customHeight="1" x14ac:dyDescent="0.3">
      <c r="A60" s="5">
        <v>121115</v>
      </c>
      <c r="B60" s="4">
        <v>1044568.63</v>
      </c>
      <c r="C60" s="4">
        <v>834694.59199999995</v>
      </c>
      <c r="D60" s="4">
        <v>533.68100000000004</v>
      </c>
      <c r="E60" s="25">
        <f>B60-B70</f>
        <v>-3.0769230797886848E-2</v>
      </c>
      <c r="F60" s="55">
        <f t="shared" si="7"/>
        <v>9.4674556389362854E-4</v>
      </c>
      <c r="G60" s="25">
        <f>C60-C70</f>
        <v>-2.392307692207396E-2</v>
      </c>
      <c r="H60" s="55">
        <f t="shared" si="7"/>
        <v>5.7231360941946766E-4</v>
      </c>
      <c r="I60" s="2"/>
    </row>
    <row r="61" spans="1:9" ht="15" customHeight="1" x14ac:dyDescent="0.3">
      <c r="A61" s="5">
        <v>121125</v>
      </c>
      <c r="B61" s="4">
        <v>1044568.655</v>
      </c>
      <c r="C61" s="4">
        <v>834694.625</v>
      </c>
      <c r="D61" s="4">
        <v>533.74300000000005</v>
      </c>
      <c r="E61" s="25">
        <f>B61-B70</f>
        <v>-5.7692307746037841E-3</v>
      </c>
      <c r="F61" s="55">
        <f t="shared" si="7"/>
        <v>3.3284023730635379E-5</v>
      </c>
      <c r="G61" s="25">
        <f>C61-C70</f>
        <v>9.076923131942749E-3</v>
      </c>
      <c r="H61" s="55">
        <f t="shared" si="7"/>
        <v>8.2390533543197364E-5</v>
      </c>
      <c r="I61" s="2"/>
    </row>
    <row r="62" spans="1:9" ht="15" customHeight="1" x14ac:dyDescent="0.3">
      <c r="A62" s="5">
        <v>144105</v>
      </c>
      <c r="B62" s="4">
        <v>1044568.715</v>
      </c>
      <c r="C62" s="4">
        <v>834694.60100000002</v>
      </c>
      <c r="D62" s="4">
        <v>533.399</v>
      </c>
      <c r="E62" s="25">
        <f>B62-B70</f>
        <v>5.4230769164860249E-2</v>
      </c>
      <c r="F62" s="55">
        <f t="shared" si="7"/>
        <v>2.9409763242123571E-3</v>
      </c>
      <c r="G62" s="25">
        <f>C62-C70</f>
        <v>-1.4923076843842864E-2</v>
      </c>
      <c r="H62" s="55">
        <f t="shared" si="7"/>
        <v>2.226982224872391E-4</v>
      </c>
      <c r="I62" s="2"/>
    </row>
    <row r="63" spans="1:9" ht="15" customHeight="1" x14ac:dyDescent="0.3">
      <c r="A63" s="5">
        <v>145105</v>
      </c>
      <c r="B63" s="4">
        <v>1044568.67</v>
      </c>
      <c r="C63" s="4">
        <v>834694.61899999995</v>
      </c>
      <c r="D63" s="4">
        <v>533.78099999999995</v>
      </c>
      <c r="E63" s="25">
        <f>B63-B70</f>
        <v>9.2307692393660545E-3</v>
      </c>
      <c r="F63" s="55">
        <f t="shared" si="7"/>
        <v>8.5207100750426569E-5</v>
      </c>
      <c r="G63" s="25">
        <f>C63-C70</f>
        <v>3.0769230797886848E-3</v>
      </c>
      <c r="H63" s="55">
        <f t="shared" si="7"/>
        <v>9.4674556389362854E-6</v>
      </c>
      <c r="I63" s="2"/>
    </row>
    <row r="64" spans="1:9" ht="15" customHeight="1" x14ac:dyDescent="0.3">
      <c r="A64" s="5">
        <v>160115</v>
      </c>
      <c r="B64" s="4">
        <v>1044568.709</v>
      </c>
      <c r="C64" s="4">
        <v>834694.57799999998</v>
      </c>
      <c r="D64" s="4">
        <v>533.74800000000005</v>
      </c>
      <c r="E64" s="25">
        <f>B64-B70</f>
        <v>4.8230769229121506E-2</v>
      </c>
      <c r="F64" s="55">
        <f t="shared" si="7"/>
        <v>2.3262071004327739E-3</v>
      </c>
      <c r="G64" s="25">
        <f>C64-C70</f>
        <v>-3.7923076888546348E-2</v>
      </c>
      <c r="H64" s="55">
        <f t="shared" si="7"/>
        <v>1.4381597606945981E-3</v>
      </c>
      <c r="I64" s="2"/>
    </row>
    <row r="65" spans="1:9" ht="15" customHeight="1" x14ac:dyDescent="0.3">
      <c r="A65" s="5">
        <v>441115</v>
      </c>
      <c r="B65" s="4">
        <v>1044568.5870000001</v>
      </c>
      <c r="C65" s="4">
        <v>834694.63500000001</v>
      </c>
      <c r="D65" s="4">
        <v>431.04700000000003</v>
      </c>
      <c r="E65" s="25">
        <f>B65-B70</f>
        <v>-7.3769230744801462E-2</v>
      </c>
      <c r="F65" s="55">
        <f t="shared" si="7"/>
        <v>5.4418994046797611E-3</v>
      </c>
      <c r="G65" s="25">
        <f>C65-C70</f>
        <v>1.9076923141255975E-2</v>
      </c>
      <c r="H65" s="55">
        <f t="shared" si="7"/>
        <v>3.6392899653738773E-4</v>
      </c>
      <c r="I65" s="2"/>
    </row>
    <row r="66" spans="1:9" ht="15" customHeight="1" x14ac:dyDescent="0.3">
      <c r="A66" s="5">
        <v>449125</v>
      </c>
      <c r="B66" s="4">
        <v>1044568.718</v>
      </c>
      <c r="C66" s="4">
        <v>834694.58</v>
      </c>
      <c r="D66" s="4">
        <v>533.67100000000005</v>
      </c>
      <c r="E66" s="25">
        <f>B66-B70</f>
        <v>5.7230769190937281E-2</v>
      </c>
      <c r="F66" s="55">
        <f t="shared" si="7"/>
        <v>3.2753609421863356E-3</v>
      </c>
      <c r="G66" s="25">
        <f>C66-C70</f>
        <v>-3.5923076909966767E-2</v>
      </c>
      <c r="H66" s="55">
        <f t="shared" si="7"/>
        <v>1.2904674546793875E-3</v>
      </c>
      <c r="I66" s="2"/>
    </row>
    <row r="67" spans="1:9" ht="15" customHeight="1" x14ac:dyDescent="0.3">
      <c r="A67" s="5">
        <v>451115</v>
      </c>
      <c r="B67" s="4">
        <v>1044568.596</v>
      </c>
      <c r="C67" s="4">
        <v>834694.64099999995</v>
      </c>
      <c r="D67" s="4">
        <v>533.31399999999996</v>
      </c>
      <c r="E67" s="25">
        <f>B67-B70</f>
        <v>-6.4769230782985687E-2</v>
      </c>
      <c r="F67" s="55">
        <f t="shared" si="7"/>
        <v>4.1950532562196607E-3</v>
      </c>
      <c r="G67" s="25">
        <f>C67-C70</f>
        <v>2.5076923076994717E-2</v>
      </c>
      <c r="H67" s="55">
        <f t="shared" si="7"/>
        <v>6.2885207100951018E-4</v>
      </c>
      <c r="I67" s="2"/>
    </row>
    <row r="68" spans="1:9" ht="15" customHeight="1" x14ac:dyDescent="0.3">
      <c r="A68" s="5">
        <v>473105</v>
      </c>
      <c r="B68" s="4">
        <v>1044568.626</v>
      </c>
      <c r="C68" s="4">
        <v>834694.60600000003</v>
      </c>
      <c r="D68" s="4">
        <v>533.77499999999998</v>
      </c>
      <c r="E68" s="25">
        <f>B68-B70</f>
        <v>-3.476923075504601E-2</v>
      </c>
      <c r="F68" s="55">
        <f t="shared" si="7"/>
        <v>1.2088994072976373E-3</v>
      </c>
      <c r="G68" s="25">
        <f>C68-C70</f>
        <v>-9.9230768391862512E-3</v>
      </c>
      <c r="H68" s="55">
        <f t="shared" si="7"/>
        <v>9.8467453956394601E-5</v>
      </c>
      <c r="I68" s="2"/>
    </row>
    <row r="69" spans="1:9" ht="15" customHeight="1" x14ac:dyDescent="0.3">
      <c r="A69" s="5">
        <v>545115</v>
      </c>
      <c r="B69" s="4">
        <v>1044568.688</v>
      </c>
      <c r="C69" s="4">
        <v>834694.66599999997</v>
      </c>
      <c r="D69" s="4">
        <v>533.64</v>
      </c>
      <c r="E69" s="25">
        <f>B69-B70</f>
        <v>2.7230769162997603E-2</v>
      </c>
      <c r="F69" s="55">
        <f t="shared" si="7"/>
        <v>7.4151478920846114E-4</v>
      </c>
      <c r="G69" s="25">
        <f>C69-C70</f>
        <v>5.0076923100277781E-2</v>
      </c>
      <c r="H69" s="55">
        <f t="shared" si="7"/>
        <v>2.5076982271911344E-3</v>
      </c>
      <c r="I69" s="2"/>
    </row>
    <row r="70" spans="1:9" ht="15" customHeight="1" x14ac:dyDescent="0.3">
      <c r="A70" s="7" t="s">
        <v>48</v>
      </c>
      <c r="B70" s="4">
        <f>AVERAGE(B57:B69)</f>
        <v>1044568.6607692308</v>
      </c>
      <c r="C70" s="4">
        <f>AVERAGE(C57:C69)</f>
        <v>834694.61592307687</v>
      </c>
      <c r="D70" s="4">
        <f>AVERAGE(D57:D69)</f>
        <v>525.76123076923091</v>
      </c>
      <c r="E70" s="60">
        <f>COUNT(E57:E69)-1</f>
        <v>12</v>
      </c>
      <c r="F70" s="55">
        <f>SUM(F57:F69)</f>
        <v>4.0020307665455369E-2</v>
      </c>
      <c r="G70" s="60">
        <f>COUNT(G57:G69)-1</f>
        <v>12</v>
      </c>
      <c r="H70" s="55">
        <f>SUM(H57:H69)</f>
        <v>8.286923077314233E-3</v>
      </c>
      <c r="I70" s="2"/>
    </row>
    <row r="71" spans="1:9" ht="15" customHeight="1" thickBot="1" x14ac:dyDescent="0.35">
      <c r="A71" s="5"/>
      <c r="B71" s="4"/>
      <c r="C71" s="4"/>
      <c r="D71" s="4"/>
      <c r="E71" s="52" t="s">
        <v>45</v>
      </c>
      <c r="F71" s="55">
        <f>SQRT((F70)/E70)</f>
        <v>5.7749680854425056E-2</v>
      </c>
      <c r="G71" s="52" t="s">
        <v>45</v>
      </c>
      <c r="H71" s="55">
        <f>SQRT((H70)/G70)</f>
        <v>2.6278830322324458E-2</v>
      </c>
    </row>
    <row r="72" spans="1:9" ht="15" customHeight="1" thickBot="1" x14ac:dyDescent="0.35">
      <c r="A72" s="63" t="s">
        <v>41</v>
      </c>
      <c r="B72" s="64"/>
      <c r="C72" s="64"/>
      <c r="D72" s="64"/>
      <c r="E72" s="64"/>
      <c r="F72" s="64"/>
      <c r="G72" s="64"/>
      <c r="H72" s="65"/>
    </row>
    <row r="73" spans="1:9" ht="15" customHeight="1" x14ac:dyDescent="0.3">
      <c r="A73" s="5">
        <v>110116</v>
      </c>
      <c r="B73" s="4">
        <v>1044749.678</v>
      </c>
      <c r="C73" s="4">
        <v>835098.58</v>
      </c>
      <c r="D73" s="4">
        <v>535.36699999999996</v>
      </c>
      <c r="E73" s="25">
        <f>B73-B86</f>
        <v>1.4500000048428774E-2</v>
      </c>
      <c r="F73" s="55">
        <f>E73*E73</f>
        <v>2.1025000140443444E-4</v>
      </c>
      <c r="G73" s="25">
        <f>C73-C86</f>
        <v>9.0769230155274272E-3</v>
      </c>
      <c r="H73" s="55">
        <f>G73*G73</f>
        <v>8.2390531429811522E-5</v>
      </c>
      <c r="I73" s="2"/>
    </row>
    <row r="74" spans="1:9" ht="15" customHeight="1" x14ac:dyDescent="0.3">
      <c r="A74" s="5">
        <v>111116</v>
      </c>
      <c r="B74" s="4">
        <v>1044749.648</v>
      </c>
      <c r="C74" s="4">
        <v>835098.56200000003</v>
      </c>
      <c r="D74" s="4">
        <v>535.43799999999999</v>
      </c>
      <c r="E74" s="25">
        <f>B74-B86</f>
        <v>-1.5499999863095582E-2</v>
      </c>
      <c r="F74" s="55">
        <f t="shared" ref="F74:F85" si="8">E74*E74</f>
        <v>2.4024999575596303E-4</v>
      </c>
      <c r="G74" s="25">
        <f>C74-C86</f>
        <v>-8.9230769081041217E-3</v>
      </c>
      <c r="H74" s="55">
        <f>G74*G74</f>
        <v>7.9621301507941012E-5</v>
      </c>
      <c r="I74" s="2"/>
    </row>
    <row r="75" spans="1:9" ht="15" customHeight="1" x14ac:dyDescent="0.3">
      <c r="A75" s="5">
        <v>112116</v>
      </c>
      <c r="B75" s="4">
        <v>1044749.585</v>
      </c>
      <c r="C75" s="4">
        <v>835098.53799999994</v>
      </c>
      <c r="D75" s="4">
        <v>535.28499999999997</v>
      </c>
      <c r="E75" s="25">
        <f>B75-B86</f>
        <v>-7.8499999945051968E-2</v>
      </c>
      <c r="F75" s="55">
        <f t="shared" si="8"/>
        <v>6.1622499913731588E-3</v>
      </c>
      <c r="G75" s="25">
        <f>C75-C86</f>
        <v>-3.2923077000305057E-2</v>
      </c>
      <c r="H75" s="55">
        <f t="shared" ref="H75:H85" si="9">G75*G75</f>
        <v>1.0839289991680157E-3</v>
      </c>
      <c r="I75" s="2"/>
    </row>
    <row r="76" spans="1:9" ht="15" customHeight="1" x14ac:dyDescent="0.3">
      <c r="A76" s="5">
        <v>121116</v>
      </c>
      <c r="B76" s="4">
        <v>1044749.702</v>
      </c>
      <c r="C76" s="4">
        <v>835098.549</v>
      </c>
      <c r="D76" s="4">
        <v>535.279</v>
      </c>
      <c r="E76" s="25">
        <f>B76-B86</f>
        <v>3.8500000140629709E-2</v>
      </c>
      <c r="F76" s="55">
        <f t="shared" si="8"/>
        <v>1.4822500108284877E-3</v>
      </c>
      <c r="G76" s="25">
        <f>C76-C86</f>
        <v>-2.192307694349438E-2</v>
      </c>
      <c r="H76" s="55">
        <f t="shared" si="9"/>
        <v>4.8062130267037485E-4</v>
      </c>
      <c r="I76" s="2"/>
    </row>
    <row r="77" spans="1:9" ht="15" customHeight="1" x14ac:dyDescent="0.3">
      <c r="A77" s="5">
        <v>121126</v>
      </c>
      <c r="B77" s="4">
        <v>1044749.679</v>
      </c>
      <c r="C77" s="4">
        <v>835098.53799999994</v>
      </c>
      <c r="D77" s="4">
        <v>535.33699999999999</v>
      </c>
      <c r="E77" s="25">
        <f>B77-B86</f>
        <v>1.5500000095926225E-2</v>
      </c>
      <c r="F77" s="55">
        <f t="shared" si="8"/>
        <v>2.4025000297371298E-4</v>
      </c>
      <c r="G77" s="25">
        <f>C77-C86</f>
        <v>-3.2923077000305057E-2</v>
      </c>
      <c r="H77" s="55">
        <f t="shared" si="9"/>
        <v>1.0839289991680157E-3</v>
      </c>
      <c r="I77" s="2"/>
    </row>
    <row r="78" spans="1:9" ht="15" customHeight="1" x14ac:dyDescent="0.3">
      <c r="A78" s="5">
        <v>144106</v>
      </c>
      <c r="B78" s="4">
        <v>1044749.77</v>
      </c>
      <c r="C78" s="4">
        <v>835098.603</v>
      </c>
      <c r="D78" s="4">
        <v>535.29999999999995</v>
      </c>
      <c r="E78" s="25">
        <f>B78-B86</f>
        <v>0.10650000011082739</v>
      </c>
      <c r="F78" s="55">
        <f t="shared" si="8"/>
        <v>1.1342250023606233E-2</v>
      </c>
      <c r="G78" s="25">
        <f>C78-C86</f>
        <v>3.2076923060230911E-2</v>
      </c>
      <c r="H78" s="55">
        <f t="shared" si="9"/>
        <v>1.0289289930119736E-3</v>
      </c>
      <c r="I78" s="2"/>
    </row>
    <row r="79" spans="1:9" ht="15" customHeight="1" x14ac:dyDescent="0.3">
      <c r="A79" s="5">
        <v>145106</v>
      </c>
      <c r="B79" s="4">
        <v>1044749.705</v>
      </c>
      <c r="C79" s="4">
        <v>835098.57</v>
      </c>
      <c r="D79" s="4">
        <v>535.12199999999996</v>
      </c>
      <c r="E79" s="25">
        <f>B79-B86</f>
        <v>4.1500000050291419E-2</v>
      </c>
      <c r="F79" s="55">
        <f t="shared" si="8"/>
        <v>1.7222500041741877E-3</v>
      </c>
      <c r="G79" s="25">
        <f>C79-C86</f>
        <v>-9.2307699378579855E-4</v>
      </c>
      <c r="H79" s="55">
        <f t="shared" si="9"/>
        <v>8.5207113645662717E-7</v>
      </c>
      <c r="I79" s="2"/>
    </row>
    <row r="80" spans="1:9" ht="15" customHeight="1" x14ac:dyDescent="0.3">
      <c r="A80" s="5">
        <v>160116</v>
      </c>
      <c r="B80" s="4">
        <v>1044749.702</v>
      </c>
      <c r="C80" s="4">
        <v>835098.61600000004</v>
      </c>
      <c r="D80" s="4">
        <v>535.27</v>
      </c>
      <c r="E80" s="25">
        <f>B80-B86</f>
        <v>3.8500000140629709E-2</v>
      </c>
      <c r="F80" s="55">
        <f t="shared" si="8"/>
        <v>1.4822500108284877E-3</v>
      </c>
      <c r="G80" s="25">
        <f>C80-C86</f>
        <v>4.5076923095621169E-2</v>
      </c>
      <c r="H80" s="55">
        <f t="shared" si="9"/>
        <v>2.031928995768545E-3</v>
      </c>
      <c r="I80" s="2"/>
    </row>
    <row r="81" spans="1:9" ht="15" customHeight="1" x14ac:dyDescent="0.3">
      <c r="A81" s="5">
        <v>396116</v>
      </c>
      <c r="B81" s="4">
        <v>1044749.653</v>
      </c>
      <c r="C81" s="4">
        <v>835098.58600000001</v>
      </c>
      <c r="D81" s="4">
        <v>535.36599999999999</v>
      </c>
      <c r="E81" s="25">
        <f>B81-B86</f>
        <v>-1.0499999858438969E-2</v>
      </c>
      <c r="F81" s="55">
        <f t="shared" si="8"/>
        <v>1.1024999702721836E-4</v>
      </c>
      <c r="G81" s="25">
        <f>C81-C86</f>
        <v>1.5076923067681491E-2</v>
      </c>
      <c r="H81" s="55">
        <f t="shared" si="9"/>
        <v>2.2731360918878626E-4</v>
      </c>
      <c r="I81" s="2"/>
    </row>
    <row r="82" spans="1:9" ht="15" customHeight="1" x14ac:dyDescent="0.3">
      <c r="A82" s="5">
        <v>401116</v>
      </c>
      <c r="B82" s="4">
        <v>1044749.613</v>
      </c>
      <c r="C82" s="4">
        <v>835098.56400000001</v>
      </c>
      <c r="D82" s="4">
        <v>535.47799999999995</v>
      </c>
      <c r="E82" s="25">
        <f>B82-B86</f>
        <v>-5.0499999895691872E-2</v>
      </c>
      <c r="F82" s="55">
        <f t="shared" si="8"/>
        <v>2.550249989464879E-3</v>
      </c>
      <c r="G82" s="25">
        <f>C82-C86</f>
        <v>-6.9230769295245409E-3</v>
      </c>
      <c r="H82" s="55">
        <f t="shared" si="9"/>
        <v>4.7928994172114945E-5</v>
      </c>
      <c r="I82" s="2"/>
    </row>
    <row r="83" spans="1:9" ht="15" customHeight="1" x14ac:dyDescent="0.3">
      <c r="A83" s="5">
        <v>441116</v>
      </c>
      <c r="B83" s="4">
        <v>1044749.621</v>
      </c>
      <c r="C83" s="4">
        <v>835098.59199999995</v>
      </c>
      <c r="D83" s="4">
        <v>432.65199999999999</v>
      </c>
      <c r="E83" s="25">
        <f>B83-B86</f>
        <v>-4.2499999864958227E-2</v>
      </c>
      <c r="F83" s="55">
        <f t="shared" si="8"/>
        <v>1.8062499885214494E-3</v>
      </c>
      <c r="G83" s="25">
        <f>C83-C86</f>
        <v>2.1076923003420234E-2</v>
      </c>
      <c r="H83" s="55">
        <f t="shared" si="9"/>
        <v>4.4423668329210501E-4</v>
      </c>
      <c r="I83" s="2"/>
    </row>
    <row r="84" spans="1:9" ht="15" customHeight="1" x14ac:dyDescent="0.3">
      <c r="A84" s="5">
        <v>451116</v>
      </c>
      <c r="B84" s="4">
        <v>1044749.6360000001</v>
      </c>
      <c r="C84" s="4">
        <v>835098.55299999996</v>
      </c>
      <c r="D84" s="4">
        <v>534.86699999999996</v>
      </c>
      <c r="E84" s="25">
        <f>B84-B86</f>
        <v>-2.7499999850988388E-2</v>
      </c>
      <c r="F84" s="55">
        <f t="shared" si="8"/>
        <v>7.5624999180436137E-4</v>
      </c>
      <c r="G84" s="25">
        <f>C84-C86</f>
        <v>-1.7923076986335218E-2</v>
      </c>
      <c r="H84" s="55">
        <f t="shared" si="9"/>
        <v>3.212366886580991E-4</v>
      </c>
      <c r="I84" s="2"/>
    </row>
    <row r="85" spans="1:9" ht="15" customHeight="1" x14ac:dyDescent="0.3">
      <c r="A85" s="5">
        <v>473106</v>
      </c>
      <c r="B85" s="4">
        <v>1044749.648</v>
      </c>
      <c r="C85" s="4">
        <v>835098.571</v>
      </c>
      <c r="D85" s="4">
        <v>535.33299999999997</v>
      </c>
      <c r="E85" s="25">
        <f>B85-B86</f>
        <v>-1.5499999863095582E-2</v>
      </c>
      <c r="F85" s="55">
        <f t="shared" si="8"/>
        <v>2.4024999575596303E-4</v>
      </c>
      <c r="G85" s="25">
        <f>C85-C86</f>
        <v>7.6923053711652756E-5</v>
      </c>
      <c r="H85" s="55">
        <f t="shared" si="9"/>
        <v>5.9171561923258148E-9</v>
      </c>
      <c r="I85" s="2"/>
    </row>
    <row r="86" spans="1:9" ht="15" customHeight="1" x14ac:dyDescent="0.3">
      <c r="A86" s="7" t="s">
        <v>48</v>
      </c>
      <c r="B86" s="4">
        <f>AVERAGE(B74:B85)</f>
        <v>1044749.6634999999</v>
      </c>
      <c r="C86" s="4">
        <f>AVERAGE(C73:C85)</f>
        <v>835098.57092307694</v>
      </c>
      <c r="D86" s="4">
        <f>AVERAGE(D73:D85)</f>
        <v>527.39184615384613</v>
      </c>
      <c r="E86" s="60">
        <f>COUNT(E73:E85)-1</f>
        <v>12</v>
      </c>
      <c r="F86" s="55">
        <f>SUM(F73:F85)</f>
        <v>2.8345250003518535E-2</v>
      </c>
      <c r="G86" s="60">
        <f>COUNT(G73:G85)-1</f>
        <v>12</v>
      </c>
      <c r="H86" s="55">
        <f>SUM(H73:H85)</f>
        <v>6.9129230863284319E-3</v>
      </c>
      <c r="I86" s="2"/>
    </row>
    <row r="87" spans="1:9" ht="15" customHeight="1" thickBot="1" x14ac:dyDescent="0.35">
      <c r="A87" s="5"/>
      <c r="B87" s="4"/>
      <c r="C87" s="4"/>
      <c r="D87" s="4"/>
      <c r="E87" s="52" t="s">
        <v>45</v>
      </c>
      <c r="F87" s="55">
        <f>SQRT((F86)/E86)</f>
        <v>4.8601483176543885E-2</v>
      </c>
      <c r="G87" s="52" t="s">
        <v>45</v>
      </c>
      <c r="H87" s="55">
        <f>SQRT((H86)/G86)</f>
        <v>2.4001602526929379E-2</v>
      </c>
    </row>
    <row r="88" spans="1:9" ht="15" customHeight="1" thickBot="1" x14ac:dyDescent="0.35">
      <c r="A88" s="63" t="s">
        <v>51</v>
      </c>
      <c r="B88" s="64"/>
      <c r="C88" s="64"/>
      <c r="D88" s="64"/>
      <c r="E88" s="64"/>
      <c r="F88" s="64"/>
      <c r="G88" s="64"/>
      <c r="H88" s="65"/>
    </row>
    <row r="89" spans="1:9" ht="15" customHeight="1" x14ac:dyDescent="0.3">
      <c r="A89" s="5">
        <v>110117</v>
      </c>
      <c r="B89" s="4">
        <v>1044535.622</v>
      </c>
      <c r="C89" s="4">
        <v>835349.29500000004</v>
      </c>
      <c r="D89" s="4">
        <v>551.19200000000001</v>
      </c>
      <c r="E89" s="25">
        <f>B89-B102</f>
        <v>3.8461538497358561E-4</v>
      </c>
      <c r="F89" s="55">
        <f>E89*E89</f>
        <v>1.4792899435837946E-7</v>
      </c>
      <c r="G89" s="25">
        <f>C89-C102</f>
        <v>-3.3384615322574973E-2</v>
      </c>
      <c r="H89" s="55">
        <f>G89*G89</f>
        <v>1.1145325402363076E-3</v>
      </c>
      <c r="I89" s="2"/>
    </row>
    <row r="90" spans="1:9" ht="15" customHeight="1" x14ac:dyDescent="0.3">
      <c r="A90" s="5">
        <v>111117</v>
      </c>
      <c r="B90" s="4">
        <v>1044535.612</v>
      </c>
      <c r="C90" s="4">
        <v>835349.37300000002</v>
      </c>
      <c r="D90" s="4">
        <v>551.32899999999995</v>
      </c>
      <c r="E90" s="25">
        <f>B90-B102</f>
        <v>-9.6153846243396401E-3</v>
      </c>
      <c r="F90" s="55">
        <f t="shared" ref="F90:F101" si="10">E90*E90</f>
        <v>9.2455621473987163E-5</v>
      </c>
      <c r="G90" s="25">
        <f>C90-C102</f>
        <v>4.461538465693593E-2</v>
      </c>
      <c r="H90" s="55">
        <f>G90*G90</f>
        <v>1.9905325480863538E-3</v>
      </c>
      <c r="I90" s="2"/>
    </row>
    <row r="91" spans="1:9" ht="15" customHeight="1" x14ac:dyDescent="0.3">
      <c r="A91" s="5">
        <v>112117</v>
      </c>
      <c r="B91" s="4">
        <v>1044535.655</v>
      </c>
      <c r="C91" s="4">
        <v>835349.33200000005</v>
      </c>
      <c r="D91" s="4">
        <v>551.24400000000003</v>
      </c>
      <c r="E91" s="25">
        <f>B91-B102</f>
        <v>3.3384615438990295E-2</v>
      </c>
      <c r="F91" s="55">
        <f t="shared" si="10"/>
        <v>1.1145325480092691E-3</v>
      </c>
      <c r="G91" s="25">
        <f>C91-C102</f>
        <v>3.6153846886008978E-3</v>
      </c>
      <c r="H91" s="55">
        <f t="shared" ref="H91:H101" si="11">G91*G91</f>
        <v>1.3071006446569811E-5</v>
      </c>
      <c r="I91" s="2"/>
    </row>
    <row r="92" spans="1:9" ht="15" customHeight="1" x14ac:dyDescent="0.3">
      <c r="A92" s="5">
        <v>121117</v>
      </c>
      <c r="B92" s="4">
        <v>1044535.64</v>
      </c>
      <c r="C92" s="4">
        <v>835349.32700000005</v>
      </c>
      <c r="D92" s="4">
        <v>551.21900000000005</v>
      </c>
      <c r="E92" s="25">
        <f>B92-B102</f>
        <v>1.8384615425020456E-2</v>
      </c>
      <c r="F92" s="55">
        <f t="shared" si="10"/>
        <v>3.3799408432590009E-4</v>
      </c>
      <c r="G92" s="25">
        <f>C92-C102</f>
        <v>-1.3846153160557151E-3</v>
      </c>
      <c r="H92" s="55">
        <f t="shared" si="11"/>
        <v>1.9171595734560678E-6</v>
      </c>
      <c r="I92" s="2"/>
    </row>
    <row r="93" spans="1:9" ht="15" customHeight="1" x14ac:dyDescent="0.3">
      <c r="A93" s="5">
        <v>121127</v>
      </c>
      <c r="B93" s="4">
        <v>1044535.66</v>
      </c>
      <c r="C93" s="4">
        <v>835349.33400000003</v>
      </c>
      <c r="D93" s="4">
        <v>551.221</v>
      </c>
      <c r="E93" s="25">
        <f>B93-B102</f>
        <v>3.8384615443646908E-2</v>
      </c>
      <c r="F93" s="55">
        <f t="shared" si="10"/>
        <v>1.4733787027566567E-3</v>
      </c>
      <c r="G93" s="25">
        <f>C93-C102</f>
        <v>5.6153846671804786E-3</v>
      </c>
      <c r="H93" s="55">
        <f t="shared" si="11"/>
        <v>3.1532544960405614E-5</v>
      </c>
      <c r="I93" s="2"/>
    </row>
    <row r="94" spans="1:9" ht="15" customHeight="1" x14ac:dyDescent="0.3">
      <c r="A94" s="5">
        <v>144107</v>
      </c>
      <c r="B94" s="4">
        <v>1044535.649</v>
      </c>
      <c r="C94" s="4">
        <v>835349.32</v>
      </c>
      <c r="D94" s="4">
        <v>551.13599999999997</v>
      </c>
      <c r="E94" s="25">
        <f>B94-B102</f>
        <v>2.7384615386836231E-2</v>
      </c>
      <c r="F94" s="55">
        <f t="shared" si="10"/>
        <v>7.4991715988494763E-4</v>
      </c>
      <c r="G94" s="25">
        <f>C94-C102</f>
        <v>-8.3846154157072306E-3</v>
      </c>
      <c r="H94" s="55">
        <f t="shared" si="11"/>
        <v>7.0301775669315335E-5</v>
      </c>
      <c r="I94" s="2"/>
    </row>
    <row r="95" spans="1:9" ht="15" customHeight="1" x14ac:dyDescent="0.3">
      <c r="A95" s="5">
        <v>145107</v>
      </c>
      <c r="B95" s="4">
        <v>1044535.635</v>
      </c>
      <c r="C95" s="4">
        <v>835349.31499999994</v>
      </c>
      <c r="D95" s="4">
        <v>551.11599999999999</v>
      </c>
      <c r="E95" s="25">
        <f>B95-B102</f>
        <v>1.3384615420363843E-2</v>
      </c>
      <c r="F95" s="55">
        <f t="shared" si="10"/>
        <v>1.7914792995104157E-4</v>
      </c>
      <c r="G95" s="25">
        <f>C95-C102</f>
        <v>-1.3384615420363843E-2</v>
      </c>
      <c r="H95" s="55">
        <f t="shared" si="11"/>
        <v>1.7914792995104157E-4</v>
      </c>
      <c r="I95" s="2"/>
    </row>
    <row r="96" spans="1:9" ht="15" customHeight="1" x14ac:dyDescent="0.3">
      <c r="A96" s="5">
        <v>160117</v>
      </c>
      <c r="B96" s="4">
        <v>1044535.651</v>
      </c>
      <c r="C96" s="4">
        <v>835349.36100000003</v>
      </c>
      <c r="D96" s="4">
        <v>551.14</v>
      </c>
      <c r="E96" s="25">
        <f>B96-B102</f>
        <v>2.9384615365415812E-2</v>
      </c>
      <c r="F96" s="55">
        <f t="shared" si="10"/>
        <v>8.6345562017343101E-4</v>
      </c>
      <c r="G96" s="25">
        <f>C96-C102</f>
        <v>3.2615384669043124E-2</v>
      </c>
      <c r="H96" s="55">
        <f t="shared" si="11"/>
        <v>1.0637633171096533E-3</v>
      </c>
      <c r="I96" s="2"/>
    </row>
    <row r="97" spans="1:9" ht="15" customHeight="1" x14ac:dyDescent="0.3">
      <c r="A97" s="5">
        <v>441117</v>
      </c>
      <c r="B97" s="4">
        <v>1044535.443</v>
      </c>
      <c r="C97" s="4">
        <v>835349.31200000003</v>
      </c>
      <c r="D97" s="4">
        <v>448.69099999999997</v>
      </c>
      <c r="E97" s="25">
        <f>B97-B102</f>
        <v>-0.1786153846187517</v>
      </c>
      <c r="F97" s="55">
        <f t="shared" si="10"/>
        <v>3.1903455622504601E-2</v>
      </c>
      <c r="G97" s="25">
        <f>C97-C102</f>
        <v>-1.6384615330025554E-2</v>
      </c>
      <c r="H97" s="55">
        <f t="shared" si="11"/>
        <v>2.6845561951290838E-4</v>
      </c>
      <c r="I97" s="2"/>
    </row>
    <row r="98" spans="1:9" ht="15" customHeight="1" x14ac:dyDescent="0.3">
      <c r="A98" s="5">
        <v>451117</v>
      </c>
      <c r="B98" s="4">
        <v>1044535.615</v>
      </c>
      <c r="C98" s="4">
        <v>835349.30700000003</v>
      </c>
      <c r="D98" s="4">
        <v>550.75900000000001</v>
      </c>
      <c r="E98" s="25">
        <f>B98-B102</f>
        <v>-6.6153845982626081E-3</v>
      </c>
      <c r="F98" s="55">
        <f t="shared" si="10"/>
        <v>4.3763313382930128E-5</v>
      </c>
      <c r="G98" s="25">
        <f>C98-C102</f>
        <v>-2.1384615334682167E-2</v>
      </c>
      <c r="H98" s="55">
        <f t="shared" si="11"/>
        <v>4.5730177301232366E-4</v>
      </c>
      <c r="I98" s="2"/>
    </row>
    <row r="99" spans="1:9" ht="15" customHeight="1" x14ac:dyDescent="0.3">
      <c r="A99" s="5">
        <v>473107</v>
      </c>
      <c r="B99" s="4">
        <v>1044535.603</v>
      </c>
      <c r="C99" s="4">
        <v>835349.326</v>
      </c>
      <c r="D99" s="4">
        <v>551.09400000000005</v>
      </c>
      <c r="E99" s="25">
        <f>B99-B102</f>
        <v>-1.8615384586155415E-2</v>
      </c>
      <c r="F99" s="55">
        <f t="shared" si="10"/>
        <v>3.465325432904726E-4</v>
      </c>
      <c r="G99" s="25">
        <f>C99-C102</f>
        <v>-2.3846153635531664E-3</v>
      </c>
      <c r="H99" s="55">
        <f t="shared" si="11"/>
        <v>5.6863904320937999E-6</v>
      </c>
      <c r="I99" s="2"/>
    </row>
    <row r="100" spans="1:9" ht="15" customHeight="1" x14ac:dyDescent="0.3">
      <c r="A100" s="5">
        <v>545117</v>
      </c>
      <c r="B100" s="4">
        <v>1044535.651</v>
      </c>
      <c r="C100" s="4">
        <v>835349.33700000006</v>
      </c>
      <c r="D100" s="4">
        <v>551.00099999999998</v>
      </c>
      <c r="E100" s="25">
        <f>B100-B102</f>
        <v>2.9384615365415812E-2</v>
      </c>
      <c r="F100" s="55">
        <f t="shared" si="10"/>
        <v>8.6345562017343101E-4</v>
      </c>
      <c r="G100" s="25">
        <f>C100-C102</f>
        <v>8.6153846932575107E-3</v>
      </c>
      <c r="H100" s="55">
        <f t="shared" si="11"/>
        <v>7.4224853412815811E-5</v>
      </c>
      <c r="I100" s="2"/>
    </row>
    <row r="101" spans="1:9" ht="15" customHeight="1" x14ac:dyDescent="0.3">
      <c r="A101" s="5">
        <v>557167</v>
      </c>
      <c r="B101" s="4">
        <v>1044535.645</v>
      </c>
      <c r="C101" s="4">
        <v>835349.33</v>
      </c>
      <c r="D101" s="4">
        <v>551.18299999999999</v>
      </c>
      <c r="E101" s="25">
        <f>B101-B102</f>
        <v>2.3384615429677069E-2</v>
      </c>
      <c r="F101" s="55">
        <f t="shared" si="10"/>
        <v>5.4684023879389085E-4</v>
      </c>
      <c r="G101" s="25">
        <f>C101-C102</f>
        <v>1.6153845936059952E-3</v>
      </c>
      <c r="H101" s="55">
        <f t="shared" si="11"/>
        <v>2.6094673852596062E-6</v>
      </c>
      <c r="I101" s="2"/>
    </row>
    <row r="102" spans="1:9" ht="15" customHeight="1" x14ac:dyDescent="0.3">
      <c r="A102" s="7" t="s">
        <v>48</v>
      </c>
      <c r="B102" s="4">
        <f>AVERAGE(B89:B101)</f>
        <v>1044535.6216153846</v>
      </c>
      <c r="C102" s="4">
        <f>AVERAGE(C89:C101)</f>
        <v>835349.32838461536</v>
      </c>
      <c r="D102" s="4">
        <f>AVERAGE(D89:D101)</f>
        <v>543.25576923076926</v>
      </c>
      <c r="E102" s="60">
        <f>COUNT(E89:E101)-1</f>
        <v>12</v>
      </c>
      <c r="F102" s="55">
        <f>SUM(F89:F101)</f>
        <v>3.851507693371492E-2</v>
      </c>
      <c r="G102" s="60">
        <f>COUNT(G89:G101)-1</f>
        <v>12</v>
      </c>
      <c r="H102" s="55">
        <f>SUM(H89:H101)</f>
        <v>5.2730769257885056E-3</v>
      </c>
      <c r="I102" s="2"/>
    </row>
    <row r="103" spans="1:9" ht="15" customHeight="1" x14ac:dyDescent="0.3">
      <c r="A103" s="5"/>
      <c r="B103" s="4"/>
      <c r="C103" s="4"/>
      <c r="D103" s="4"/>
      <c r="E103" s="52" t="s">
        <v>45</v>
      </c>
      <c r="F103" s="55">
        <f>SQRT((F102)/E102)</f>
        <v>5.6653241253049623E-2</v>
      </c>
      <c r="G103" s="52" t="s">
        <v>45</v>
      </c>
      <c r="H103" s="55">
        <f>SQRT((H102)/G102)</f>
        <v>2.0962420593744466E-2</v>
      </c>
    </row>
    <row r="104" spans="1:9" ht="15" customHeight="1" x14ac:dyDescent="0.3">
      <c r="A104" s="5"/>
      <c r="B104" s="4"/>
      <c r="C104" s="4"/>
      <c r="D104" s="4"/>
      <c r="E104" s="5"/>
      <c r="F104" s="5"/>
      <c r="G104" s="5"/>
      <c r="H104" s="5"/>
    </row>
  </sheetData>
  <mergeCells count="8">
    <mergeCell ref="A88:H88"/>
    <mergeCell ref="A72:H72"/>
    <mergeCell ref="A1:H1"/>
    <mergeCell ref="A3:H3"/>
    <mergeCell ref="A16:H16"/>
    <mergeCell ref="A29:H29"/>
    <mergeCell ref="A41:H41"/>
    <mergeCell ref="A56:H56"/>
  </mergeCells>
  <printOptions horizontalCentered="1" gridLines="1"/>
  <pageMargins left="0.5" right="0.5" top="0.5" bottom="1" header="0.3" footer="0.3"/>
  <pageSetup orientation="portrait" r:id="rId1"/>
  <headerFooter>
    <oddFooter>&amp;L&amp;D
&amp;P OF &amp;N&amp;C&amp;F</oddFooter>
  </headerFooter>
  <rowBreaks count="2" manualBreakCount="2">
    <brk id="40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673F-3803-408E-BAE6-A34B044F537A}">
  <dimension ref="A1:I124"/>
  <sheetViews>
    <sheetView workbookViewId="0">
      <selection activeCell="A107" sqref="A107:XFD107"/>
    </sheetView>
  </sheetViews>
  <sheetFormatPr defaultRowHeight="14.4" x14ac:dyDescent="0.3"/>
  <cols>
    <col min="1" max="1" width="12.6640625" customWidth="1"/>
    <col min="2" max="3" width="12.6640625" style="1" customWidth="1"/>
    <col min="4" max="4" width="11.6640625" style="1" customWidth="1"/>
    <col min="5" max="9" width="10.6640625" customWidth="1"/>
    <col min="11" max="17" width="15.6640625" customWidth="1"/>
  </cols>
  <sheetData>
    <row r="1" spans="1:9" ht="18" thickBot="1" x14ac:dyDescent="0.35">
      <c r="A1" s="66" t="s">
        <v>52</v>
      </c>
      <c r="B1" s="67"/>
      <c r="C1" s="67"/>
      <c r="D1" s="67"/>
      <c r="E1" s="67"/>
      <c r="F1" s="67"/>
      <c r="G1" s="67"/>
      <c r="H1" s="68"/>
    </row>
    <row r="2" spans="1:9" ht="50.1" customHeight="1" thickBot="1" x14ac:dyDescent="0.35">
      <c r="A2" s="56" t="s">
        <v>3</v>
      </c>
      <c r="B2" s="57" t="s">
        <v>0</v>
      </c>
      <c r="C2" s="57" t="s">
        <v>1</v>
      </c>
      <c r="D2" s="57" t="s">
        <v>2</v>
      </c>
      <c r="E2" s="58" t="s">
        <v>4</v>
      </c>
      <c r="F2" s="58" t="s">
        <v>46</v>
      </c>
      <c r="G2" s="58" t="s">
        <v>5</v>
      </c>
      <c r="H2" s="59" t="s">
        <v>46</v>
      </c>
    </row>
    <row r="3" spans="1:9" ht="15" customHeight="1" thickBot="1" x14ac:dyDescent="0.35">
      <c r="A3" s="63" t="s">
        <v>40</v>
      </c>
      <c r="B3" s="64"/>
      <c r="C3" s="64"/>
      <c r="D3" s="64"/>
      <c r="E3" s="64"/>
      <c r="F3" s="64"/>
      <c r="G3" s="64"/>
      <c r="H3" s="65"/>
    </row>
    <row r="4" spans="1:9" ht="15" customHeight="1" x14ac:dyDescent="0.3">
      <c r="A4" s="5">
        <v>120211</v>
      </c>
      <c r="B4" s="4">
        <v>1044367.535</v>
      </c>
      <c r="C4" s="4">
        <v>835273.2</v>
      </c>
      <c r="D4" s="4">
        <v>554.51599999999996</v>
      </c>
      <c r="E4" s="25">
        <f>B4-B20</f>
        <v>1.6249999171122909E-3</v>
      </c>
      <c r="F4" s="55">
        <f>E4*E4</f>
        <v>2.6406247306149522E-6</v>
      </c>
      <c r="G4" s="25">
        <f>C4-C20</f>
        <v>-6.6250001545995474E-3</v>
      </c>
      <c r="H4" s="55">
        <f>G4*G4</f>
        <v>4.3890627048444027E-5</v>
      </c>
      <c r="I4" s="2"/>
    </row>
    <row r="5" spans="1:9" ht="15" customHeight="1" x14ac:dyDescent="0.3">
      <c r="A5" s="5">
        <v>120221</v>
      </c>
      <c r="B5" s="4">
        <v>1044367.58</v>
      </c>
      <c r="C5" s="4">
        <v>835273.18500000006</v>
      </c>
      <c r="D5" s="4">
        <v>554.50400000000002</v>
      </c>
      <c r="E5" s="25">
        <f>B5-B20</f>
        <v>4.6624999842606485E-2</v>
      </c>
      <c r="F5" s="55">
        <f t="shared" ref="F5:H19" si="0">E5*E5</f>
        <v>2.1738906103230546E-3</v>
      </c>
      <c r="G5" s="25">
        <f>C5-C20</f>
        <v>-2.1625000052154064E-2</v>
      </c>
      <c r="H5" s="55">
        <f t="shared" si="0"/>
        <v>4.6764062725566328E-4</v>
      </c>
      <c r="I5" s="2"/>
    </row>
    <row r="6" spans="1:9" ht="15" customHeight="1" x14ac:dyDescent="0.3">
      <c r="A6" s="5">
        <v>144231</v>
      </c>
      <c r="B6" s="4">
        <v>1044367.5</v>
      </c>
      <c r="C6" s="4">
        <v>835273.12899999996</v>
      </c>
      <c r="D6" s="4">
        <v>554.52800000000002</v>
      </c>
      <c r="E6" s="25">
        <f>B6-B20</f>
        <v>-3.3375000115483999E-2</v>
      </c>
      <c r="F6" s="55">
        <f t="shared" si="0"/>
        <v>1.113890632708557E-3</v>
      </c>
      <c r="G6" s="25">
        <f>C6-C20</f>
        <v>-7.7625000150874257E-2</v>
      </c>
      <c r="H6" s="55">
        <f t="shared" si="0"/>
        <v>6.0256406484232288E-3</v>
      </c>
      <c r="I6" s="2"/>
    </row>
    <row r="7" spans="1:9" ht="15" customHeight="1" x14ac:dyDescent="0.3">
      <c r="A7" s="5">
        <v>145201</v>
      </c>
      <c r="B7" s="4">
        <v>1044367.493</v>
      </c>
      <c r="C7" s="4">
        <v>835273.11399999994</v>
      </c>
      <c r="D7" s="4">
        <v>554.55999999999995</v>
      </c>
      <c r="E7" s="25">
        <f>B7-B20</f>
        <v>-4.0375000098720193E-2</v>
      </c>
      <c r="F7" s="55">
        <f t="shared" si="0"/>
        <v>1.6301406329716555E-3</v>
      </c>
      <c r="G7" s="25">
        <f>C7-C20</f>
        <v>-9.2625000164844096E-2</v>
      </c>
      <c r="H7" s="55">
        <f t="shared" si="0"/>
        <v>8.5793906555373684E-3</v>
      </c>
      <c r="I7" s="2"/>
    </row>
    <row r="8" spans="1:9" ht="15" customHeight="1" x14ac:dyDescent="0.3">
      <c r="A8" s="5">
        <v>150211</v>
      </c>
      <c r="B8" s="4">
        <v>1044367.523</v>
      </c>
      <c r="C8" s="4">
        <v>835273.16299999994</v>
      </c>
      <c r="D8" s="4">
        <v>554.43499999999995</v>
      </c>
      <c r="E8" s="25">
        <f>B8-B20</f>
        <v>-1.0375000070780516E-2</v>
      </c>
      <c r="F8" s="55">
        <f t="shared" ref="F8" si="1">E8*E8</f>
        <v>1.0764062646869571E-4</v>
      </c>
      <c r="G8" s="25">
        <f>C8-C20</f>
        <v>-4.3625000165775418E-2</v>
      </c>
      <c r="H8" s="55">
        <f t="shared" ref="H8" si="2">G8*G8</f>
        <v>1.9031406394639052E-3</v>
      </c>
      <c r="I8" s="2"/>
    </row>
    <row r="9" spans="1:9" ht="15" customHeight="1" x14ac:dyDescent="0.3">
      <c r="A9" s="5">
        <v>151211</v>
      </c>
      <c r="B9" s="4">
        <v>1044367.507</v>
      </c>
      <c r="C9" s="4">
        <v>835273.223</v>
      </c>
      <c r="D9" s="4">
        <v>554.56100000000004</v>
      </c>
      <c r="E9" s="25">
        <f>B9-B20</f>
        <v>-2.6375000132247806E-2</v>
      </c>
      <c r="F9" s="55">
        <f t="shared" ref="F9" si="3">E9*E9</f>
        <v>6.9564063197607171E-4</v>
      </c>
      <c r="G9" s="25">
        <f>C9-C20</f>
        <v>1.6374999890103936E-2</v>
      </c>
      <c r="H9" s="55">
        <f t="shared" ref="H9" si="4">G9*G9</f>
        <v>2.6814062140090392E-4</v>
      </c>
      <c r="I9" s="2"/>
    </row>
    <row r="10" spans="1:9" ht="15" customHeight="1" x14ac:dyDescent="0.3">
      <c r="A10" s="5">
        <v>153211</v>
      </c>
      <c r="B10" s="4">
        <v>1044367.539</v>
      </c>
      <c r="C10" s="4">
        <v>835273.24100000004</v>
      </c>
      <c r="D10" s="4">
        <v>554.51499999999999</v>
      </c>
      <c r="E10" s="25">
        <f>B10-B20</f>
        <v>5.6249998742714524E-3</v>
      </c>
      <c r="F10" s="55">
        <f t="shared" ref="F10" si="5">E10*E10</f>
        <v>3.1640623585553856E-5</v>
      </c>
      <c r="G10" s="25">
        <f>C10-C20</f>
        <v>3.4374999930150807E-2</v>
      </c>
      <c r="H10" s="55">
        <f t="shared" ref="H10" si="6">G10*G10</f>
        <v>1.181640620197868E-3</v>
      </c>
      <c r="I10" s="2"/>
    </row>
    <row r="11" spans="1:9" ht="15" customHeight="1" x14ac:dyDescent="0.3">
      <c r="A11" s="5">
        <v>160211</v>
      </c>
      <c r="B11" s="4">
        <v>1044367.552</v>
      </c>
      <c r="C11" s="4">
        <v>835273.17700000003</v>
      </c>
      <c r="D11" s="4">
        <v>554.41399999999999</v>
      </c>
      <c r="E11" s="25">
        <f>B11-B20</f>
        <v>1.862499990966171E-2</v>
      </c>
      <c r="F11" s="55">
        <f t="shared" ref="F11" si="7">E11*E11</f>
        <v>3.468906216348987E-4</v>
      </c>
      <c r="G11" s="25">
        <f>C11-C20</f>
        <v>-2.9625000082887709E-2</v>
      </c>
      <c r="H11" s="55">
        <f t="shared" ref="H11" si="8">G11*G11</f>
        <v>8.7764062991109676E-4</v>
      </c>
      <c r="I11" s="2"/>
    </row>
    <row r="12" spans="1:9" ht="15" customHeight="1" x14ac:dyDescent="0.3">
      <c r="A12" s="5">
        <v>440211</v>
      </c>
      <c r="B12" s="4">
        <v>1044367.537</v>
      </c>
      <c r="C12" s="4">
        <v>835273.24899999995</v>
      </c>
      <c r="D12" s="4">
        <v>554.26</v>
      </c>
      <c r="E12" s="25">
        <f>B12-B20</f>
        <v>3.6249998956918716E-3</v>
      </c>
      <c r="F12" s="55">
        <f t="shared" ref="F12" si="9">E12*E12</f>
        <v>1.314062424376608E-5</v>
      </c>
      <c r="G12" s="25">
        <f>C12-C20</f>
        <v>4.237499984446913E-2</v>
      </c>
      <c r="H12" s="55">
        <f t="shared" ref="H12" si="10">G12*G12</f>
        <v>1.7956406118187589E-3</v>
      </c>
      <c r="I12" s="2"/>
    </row>
    <row r="13" spans="1:9" ht="15" customHeight="1" x14ac:dyDescent="0.3">
      <c r="A13" s="5">
        <v>440231</v>
      </c>
      <c r="B13" s="4">
        <v>1044367.539</v>
      </c>
      <c r="C13" s="4">
        <v>835273.28099999996</v>
      </c>
      <c r="D13" s="4">
        <v>554.41600000000005</v>
      </c>
      <c r="E13" s="25">
        <f>B13-B20</f>
        <v>5.6249998742714524E-3</v>
      </c>
      <c r="F13" s="55">
        <f t="shared" ref="F13" si="11">E13*E13</f>
        <v>3.1640623585553856E-5</v>
      </c>
      <c r="G13" s="25">
        <f>C13-C20</f>
        <v>7.4374999850988388E-2</v>
      </c>
      <c r="H13" s="55">
        <f t="shared" ref="H13" si="12">G13*G13</f>
        <v>5.5316406028345227E-3</v>
      </c>
      <c r="I13" s="2"/>
    </row>
    <row r="14" spans="1:9" ht="15" customHeight="1" x14ac:dyDescent="0.3">
      <c r="A14" s="5">
        <v>441211</v>
      </c>
      <c r="B14" s="4">
        <v>1044367.496</v>
      </c>
      <c r="C14" s="4">
        <v>835273.14599999995</v>
      </c>
      <c r="D14" s="4">
        <v>451.87799999999999</v>
      </c>
      <c r="E14" s="25">
        <f>B14-B20</f>
        <v>-3.7375000072643161E-2</v>
      </c>
      <c r="F14" s="55">
        <f t="shared" ref="F14" si="13">E14*E14</f>
        <v>1.3968906304300762E-3</v>
      </c>
      <c r="G14" s="25">
        <f>C14-C20</f>
        <v>-6.0625000158324838E-2</v>
      </c>
      <c r="H14" s="55">
        <f t="shared" ref="H14" si="14">G14*G14</f>
        <v>3.6753906441968865E-3</v>
      </c>
      <c r="I14" s="2"/>
    </row>
    <row r="15" spans="1:9" ht="15" customHeight="1" x14ac:dyDescent="0.3">
      <c r="A15" s="5">
        <v>473201</v>
      </c>
      <c r="B15" s="4">
        <v>1044367.547</v>
      </c>
      <c r="C15" s="4">
        <v>835273.25899999996</v>
      </c>
      <c r="D15" s="4">
        <v>554.32299999999998</v>
      </c>
      <c r="E15" s="25">
        <f>B15-B20</f>
        <v>1.3624999905005097E-2</v>
      </c>
      <c r="F15" s="55">
        <f t="shared" ref="F15" si="15">E15*E15</f>
        <v>1.8564062241138891E-4</v>
      </c>
      <c r="G15" s="25">
        <f>C15-C20</f>
        <v>5.2374999853782356E-2</v>
      </c>
      <c r="H15" s="55">
        <f t="shared" ref="H15" si="16">G15*G15</f>
        <v>2.7431406096837018E-3</v>
      </c>
      <c r="I15" s="2"/>
    </row>
    <row r="16" spans="1:9" ht="15" customHeight="1" x14ac:dyDescent="0.3">
      <c r="A16" s="5">
        <v>509211</v>
      </c>
      <c r="B16" s="4">
        <v>1044367.487</v>
      </c>
      <c r="C16" s="4">
        <v>835273.21600000001</v>
      </c>
      <c r="D16" s="4">
        <v>554.31799999999998</v>
      </c>
      <c r="E16" s="25">
        <f>B16-B20</f>
        <v>-4.6375000150874257E-2</v>
      </c>
      <c r="F16" s="55">
        <f t="shared" ref="F16" si="17">E16*E16</f>
        <v>2.1506406389935873E-3</v>
      </c>
      <c r="G16" s="25">
        <f>C16-C20</f>
        <v>9.3749999068677425E-3</v>
      </c>
      <c r="H16" s="55">
        <f t="shared" ref="H16" si="18">G16*G16</f>
        <v>8.7890623253770181E-5</v>
      </c>
      <c r="I16" s="2"/>
    </row>
    <row r="17" spans="1:9" ht="15" customHeight="1" x14ac:dyDescent="0.3">
      <c r="A17" s="5">
        <v>549211</v>
      </c>
      <c r="B17" s="4">
        <v>1044367.569</v>
      </c>
      <c r="C17" s="4">
        <v>835273.25899999996</v>
      </c>
      <c r="D17" s="4">
        <v>554.39400000000001</v>
      </c>
      <c r="E17" s="25">
        <f>B17-B20</f>
        <v>3.562499990221113E-2</v>
      </c>
      <c r="F17" s="55">
        <f>E17*E17</f>
        <v>1.2691406180325431E-3</v>
      </c>
      <c r="G17" s="25">
        <f>C17-C20</f>
        <v>5.2374999853782356E-2</v>
      </c>
      <c r="H17" s="55">
        <f t="shared" ref="H17" si="19">G17*G17</f>
        <v>2.7431406096837018E-3</v>
      </c>
      <c r="I17" s="2"/>
    </row>
    <row r="18" spans="1:9" ht="15" customHeight="1" x14ac:dyDescent="0.3">
      <c r="A18" s="5">
        <v>584211</v>
      </c>
      <c r="B18" s="4">
        <v>1044367.58</v>
      </c>
      <c r="C18" s="4">
        <v>835273.23199999996</v>
      </c>
      <c r="D18" s="4">
        <v>553.89499999999998</v>
      </c>
      <c r="E18" s="25">
        <f>B18-B20</f>
        <v>4.6624999842606485E-2</v>
      </c>
      <c r="F18" s="55">
        <f>E18*E18</f>
        <v>2.1738906103230546E-3</v>
      </c>
      <c r="G18" s="25">
        <f>C18-C20</f>
        <v>2.5374999851919711E-2</v>
      </c>
      <c r="H18" s="55">
        <f t="shared" si="0"/>
        <v>6.4389061748492532E-4</v>
      </c>
      <c r="I18" s="2"/>
    </row>
    <row r="19" spans="1:9" ht="15" customHeight="1" x14ac:dyDescent="0.3">
      <c r="A19" s="5">
        <v>698211</v>
      </c>
      <c r="B19" s="4">
        <v>1044367.55</v>
      </c>
      <c r="C19" s="4">
        <v>835273.23199999996</v>
      </c>
      <c r="D19" s="4">
        <v>554.33000000000004</v>
      </c>
      <c r="E19" s="25">
        <f>B19-B20</f>
        <v>1.6624999931082129E-2</v>
      </c>
      <c r="F19" s="55">
        <f t="shared" si="0"/>
        <v>2.7639062270848081E-4</v>
      </c>
      <c r="G19" s="25">
        <f>C19-C20</f>
        <v>2.5374999851919711E-2</v>
      </c>
      <c r="H19" s="55">
        <f t="shared" si="0"/>
        <v>6.4389061748492532E-4</v>
      </c>
      <c r="I19" s="2"/>
    </row>
    <row r="20" spans="1:9" ht="15" customHeight="1" x14ac:dyDescent="0.3">
      <c r="A20" s="7" t="s">
        <v>48</v>
      </c>
      <c r="B20" s="4">
        <f>AVERAGE(B4:B19)</f>
        <v>1044367.5333750001</v>
      </c>
      <c r="C20" s="4">
        <f>AVERAGE(C4:C19)</f>
        <v>835273.20662500011</v>
      </c>
      <c r="D20" s="4">
        <f>AVERAGE(D4:D19)</f>
        <v>547.9904375000001</v>
      </c>
      <c r="E20" s="60">
        <f>COUNT(E4:E19)-1</f>
        <v>15</v>
      </c>
      <c r="F20" s="55">
        <f>SUM(F4:F19)</f>
        <v>1.3599749995127556E-2</v>
      </c>
      <c r="G20" s="60">
        <f>COUNT(G4:G19)-1</f>
        <v>15</v>
      </c>
      <c r="H20" s="55">
        <f>SUM(H4:H19)</f>
        <v>3.7211750005679674E-2</v>
      </c>
      <c r="I20" s="2"/>
    </row>
    <row r="21" spans="1:9" ht="15" customHeight="1" thickBot="1" x14ac:dyDescent="0.35">
      <c r="A21" s="5"/>
      <c r="B21" s="4"/>
      <c r="C21" s="4"/>
      <c r="D21" s="4"/>
      <c r="E21" s="52" t="s">
        <v>45</v>
      </c>
      <c r="F21" s="55">
        <f>SQRT((F20)/E20)</f>
        <v>3.0110629347045711E-2</v>
      </c>
      <c r="G21" s="52" t="s">
        <v>45</v>
      </c>
      <c r="H21" s="55">
        <f>SQRT((H20)/G20)</f>
        <v>4.9807462630734142E-2</v>
      </c>
      <c r="I21" s="2"/>
    </row>
    <row r="22" spans="1:9" ht="15" customHeight="1" thickBot="1" x14ac:dyDescent="0.35">
      <c r="A22" s="63" t="s">
        <v>44</v>
      </c>
      <c r="B22" s="64"/>
      <c r="C22" s="64"/>
      <c r="D22" s="64"/>
      <c r="E22" s="64"/>
      <c r="F22" s="64"/>
      <c r="G22" s="64"/>
      <c r="H22" s="65"/>
    </row>
    <row r="23" spans="1:9" ht="15" customHeight="1" x14ac:dyDescent="0.3">
      <c r="A23" s="5">
        <v>120212</v>
      </c>
      <c r="B23" s="4">
        <v>1044340.5870000001</v>
      </c>
      <c r="C23" s="4">
        <v>835491.24800000002</v>
      </c>
      <c r="D23" s="4">
        <v>554.58299999999997</v>
      </c>
      <c r="E23" s="25">
        <f>B23-B38</f>
        <v>-2.3333333665505052E-3</v>
      </c>
      <c r="F23" s="55">
        <f>E23*E23</f>
        <v>5.4444445994579141E-6</v>
      </c>
      <c r="G23" s="25">
        <f>C23-C38</f>
        <v>4.3933333130553365E-2</v>
      </c>
      <c r="H23" s="55">
        <f>G23*G23</f>
        <v>1.9301377599601779E-3</v>
      </c>
      <c r="I23" s="2"/>
    </row>
    <row r="24" spans="1:9" ht="15" customHeight="1" x14ac:dyDescent="0.3">
      <c r="A24" s="5">
        <v>120222</v>
      </c>
      <c r="B24" s="4">
        <v>1044340.608</v>
      </c>
      <c r="C24" s="4">
        <v>835491.17599999998</v>
      </c>
      <c r="D24" s="4">
        <v>554.46600000000001</v>
      </c>
      <c r="E24" s="25">
        <f>B24-B38</f>
        <v>1.8666666583158076E-2</v>
      </c>
      <c r="F24" s="55">
        <f t="shared" ref="F24:F37" si="20">E24*E24</f>
        <v>3.4844444132679038E-4</v>
      </c>
      <c r="G24" s="25">
        <f>C24-C38</f>
        <v>-2.8066666913218796E-2</v>
      </c>
      <c r="H24" s="55">
        <f>G24*G24</f>
        <v>7.877377916175707E-4</v>
      </c>
      <c r="I24" s="2"/>
    </row>
    <row r="25" spans="1:9" ht="15" customHeight="1" x14ac:dyDescent="0.3">
      <c r="A25" s="5">
        <v>144232</v>
      </c>
      <c r="B25" s="4">
        <v>1044340.578</v>
      </c>
      <c r="C25" s="4">
        <v>835491.152</v>
      </c>
      <c r="D25" s="4">
        <v>554.52800000000002</v>
      </c>
      <c r="E25" s="25">
        <f>B25-B38</f>
        <v>-1.1333333444781601E-2</v>
      </c>
      <c r="F25" s="55">
        <f t="shared" si="20"/>
        <v>1.2844444697060519E-4</v>
      </c>
      <c r="G25" s="25">
        <f>C25-C38</f>
        <v>-5.2066666889004409E-2</v>
      </c>
      <c r="H25" s="55">
        <f t="shared" ref="H25:H37" si="21">G25*G25</f>
        <v>2.7109378009305481E-3</v>
      </c>
      <c r="I25" s="2"/>
    </row>
    <row r="26" spans="1:9" ht="15" customHeight="1" x14ac:dyDescent="0.3">
      <c r="A26" s="5">
        <v>145202</v>
      </c>
      <c r="B26" s="4">
        <v>1044340.537</v>
      </c>
      <c r="C26" s="4">
        <v>835491.16399999999</v>
      </c>
      <c r="D26" s="4">
        <v>554.52700000000004</v>
      </c>
      <c r="E26" s="25">
        <f>B26-B38</f>
        <v>-5.2333333413116634E-2</v>
      </c>
      <c r="F26" s="55">
        <f t="shared" si="20"/>
        <v>2.7387777861284301E-3</v>
      </c>
      <c r="G26" s="25">
        <f>C26-C38</f>
        <v>-4.0066666901111603E-2</v>
      </c>
      <c r="H26" s="55">
        <f t="shared" si="21"/>
        <v>1.605337796564632E-3</v>
      </c>
      <c r="I26" s="2"/>
    </row>
    <row r="27" spans="1:9" ht="15" customHeight="1" x14ac:dyDescent="0.3">
      <c r="A27" s="5">
        <v>150212</v>
      </c>
      <c r="B27" s="4">
        <v>1044340.598</v>
      </c>
      <c r="C27" s="4">
        <v>835491.18299999996</v>
      </c>
      <c r="D27" s="4">
        <v>554.52099999999996</v>
      </c>
      <c r="E27" s="25">
        <f>B27-B38</f>
        <v>8.6666665738448501E-3</v>
      </c>
      <c r="F27" s="55">
        <f t="shared" si="20"/>
        <v>7.5111109502199632E-5</v>
      </c>
      <c r="G27" s="25">
        <f>C27-C38</f>
        <v>-2.1066666929982603E-2</v>
      </c>
      <c r="H27" s="55">
        <f t="shared" si="21"/>
        <v>4.438044555388226E-4</v>
      </c>
      <c r="I27" s="2"/>
    </row>
    <row r="28" spans="1:9" ht="15" customHeight="1" x14ac:dyDescent="0.3">
      <c r="A28" s="5">
        <v>151212</v>
      </c>
      <c r="B28" s="4">
        <v>1044340.579</v>
      </c>
      <c r="C28" s="4">
        <v>835491.20600000001</v>
      </c>
      <c r="D28" s="4">
        <v>554.46199999999999</v>
      </c>
      <c r="E28" s="25">
        <f>B28-B38</f>
        <v>-1.033333339728415E-2</v>
      </c>
      <c r="F28" s="55">
        <f>E28*E28</f>
        <v>1.06777779099428E-4</v>
      </c>
      <c r="G28" s="25">
        <f>C28-C38</f>
        <v>1.933333114720881E-3</v>
      </c>
      <c r="H28" s="55">
        <f t="shared" si="21"/>
        <v>3.7377769324763432E-6</v>
      </c>
      <c r="I28" s="2"/>
    </row>
    <row r="29" spans="1:9" ht="15" customHeight="1" x14ac:dyDescent="0.3">
      <c r="A29" s="5">
        <v>152212</v>
      </c>
      <c r="B29" s="4">
        <v>1044340.634</v>
      </c>
      <c r="C29" s="4">
        <v>835491.17700000003</v>
      </c>
      <c r="D29" s="4">
        <v>554.57000000000005</v>
      </c>
      <c r="E29" s="25">
        <f>B29-B38</f>
        <v>4.466666653752327E-2</v>
      </c>
      <c r="F29" s="55">
        <f t="shared" si="20"/>
        <v>1.995111099574301E-3</v>
      </c>
      <c r="G29" s="25">
        <f>C29-C38</f>
        <v>-2.7066666865721345E-2</v>
      </c>
      <c r="H29" s="55">
        <f t="shared" si="21"/>
        <v>7.3260445521993768E-4</v>
      </c>
      <c r="I29" s="2"/>
    </row>
    <row r="30" spans="1:9" ht="15" customHeight="1" x14ac:dyDescent="0.3">
      <c r="A30" s="5">
        <v>153212</v>
      </c>
      <c r="B30" s="4">
        <v>1044340.61</v>
      </c>
      <c r="C30" s="4">
        <v>835491.25</v>
      </c>
      <c r="D30" s="4">
        <v>554.53499999999997</v>
      </c>
      <c r="E30" s="25">
        <f>B30-B38</f>
        <v>2.0666666561737657E-2</v>
      </c>
      <c r="F30" s="55">
        <f t="shared" si="20"/>
        <v>4.2711110677404537E-4</v>
      </c>
      <c r="G30" s="25">
        <f>C30-C38</f>
        <v>4.5933333109132946E-2</v>
      </c>
      <c r="H30" s="55">
        <f t="shared" si="21"/>
        <v>2.1098710905145691E-3</v>
      </c>
      <c r="I30" s="2"/>
    </row>
    <row r="31" spans="1:9" ht="15" customHeight="1" x14ac:dyDescent="0.3">
      <c r="A31" s="5">
        <v>160212</v>
      </c>
      <c r="B31" s="4">
        <v>1044340.596</v>
      </c>
      <c r="C31" s="4">
        <v>835491.23800000001</v>
      </c>
      <c r="D31" s="4">
        <v>554.577</v>
      </c>
      <c r="E31" s="25">
        <f>B31-B38</f>
        <v>6.6666665952652693E-3</v>
      </c>
      <c r="F31" s="55">
        <f t="shared" si="20"/>
        <v>4.4444443492425818E-5</v>
      </c>
      <c r="G31" s="25">
        <f>C31-C38</f>
        <v>3.3933333121240139E-2</v>
      </c>
      <c r="H31" s="55">
        <f t="shared" si="21"/>
        <v>1.151471096717053E-3</v>
      </c>
      <c r="I31" s="2"/>
    </row>
    <row r="32" spans="1:9" ht="15" customHeight="1" x14ac:dyDescent="0.3">
      <c r="A32" s="5">
        <v>301212</v>
      </c>
      <c r="B32" s="4">
        <v>1044340.59</v>
      </c>
      <c r="C32" s="4">
        <v>835491.21699999995</v>
      </c>
      <c r="D32" s="4">
        <v>554.28800000000001</v>
      </c>
      <c r="E32" s="25">
        <f>B32-B38</f>
        <v>6.666665431112051E-4</v>
      </c>
      <c r="F32" s="55">
        <f t="shared" si="20"/>
        <v>4.4444427970384429E-7</v>
      </c>
      <c r="G32" s="25">
        <f>C32-C38</f>
        <v>1.2933333055116236E-2</v>
      </c>
      <c r="H32" s="55">
        <f t="shared" si="21"/>
        <v>1.6727110391456226E-4</v>
      </c>
      <c r="I32" s="2"/>
    </row>
    <row r="33" spans="1:9" ht="15" customHeight="1" x14ac:dyDescent="0.3">
      <c r="A33" s="5">
        <v>419212</v>
      </c>
      <c r="B33" s="4">
        <v>1044340.562</v>
      </c>
      <c r="C33" s="4">
        <v>835491.174</v>
      </c>
      <c r="D33" s="4">
        <v>554.27200000000005</v>
      </c>
      <c r="E33" s="25">
        <f>B33-B38</f>
        <v>-2.733333338983357E-2</v>
      </c>
      <c r="F33" s="55">
        <f t="shared" si="20"/>
        <v>7.4711111419979064E-4</v>
      </c>
      <c r="G33" s="25">
        <f>C33-C38</f>
        <v>-3.0066666891798377E-2</v>
      </c>
      <c r="H33" s="55">
        <f t="shared" si="21"/>
        <v>9.0400445798236462E-4</v>
      </c>
      <c r="I33" s="2"/>
    </row>
    <row r="34" spans="1:9" ht="15" customHeight="1" x14ac:dyDescent="0.3">
      <c r="A34" s="5">
        <v>441212</v>
      </c>
      <c r="B34" s="4">
        <v>1044340.558</v>
      </c>
      <c r="C34" s="4">
        <v>835491.20900000003</v>
      </c>
      <c r="D34" s="4">
        <v>451.82799999999997</v>
      </c>
      <c r="E34" s="25">
        <f>B34-B38</f>
        <v>-3.1333333463408053E-2</v>
      </c>
      <c r="F34" s="55">
        <f t="shared" si="20"/>
        <v>9.8177778592912698E-4</v>
      </c>
      <c r="G34" s="25">
        <f>C34-C38</f>
        <v>4.9333331407979131E-3</v>
      </c>
      <c r="H34" s="55">
        <f t="shared" si="21"/>
        <v>2.4337775878095002E-5</v>
      </c>
      <c r="I34" s="2"/>
    </row>
    <row r="35" spans="1:9" ht="15" customHeight="1" x14ac:dyDescent="0.3">
      <c r="A35" s="5">
        <v>473202</v>
      </c>
      <c r="B35" s="4">
        <v>1044340.6139999999</v>
      </c>
      <c r="C35" s="4">
        <v>835491.22600000002</v>
      </c>
      <c r="D35" s="4">
        <v>554.375</v>
      </c>
      <c r="E35" s="25">
        <f>B35-B38</f>
        <v>2.4666666518896818E-2</v>
      </c>
      <c r="F35" s="55">
        <f t="shared" si="20"/>
        <v>6.0844443715446527E-4</v>
      </c>
      <c r="G35" s="25">
        <f>C35-C38</f>
        <v>2.1933333133347332E-2</v>
      </c>
      <c r="H35" s="55">
        <f t="shared" si="21"/>
        <v>4.810711023383919E-4</v>
      </c>
      <c r="I35" s="2"/>
    </row>
    <row r="36" spans="1:9" ht="15" customHeight="1" x14ac:dyDescent="0.3">
      <c r="A36" s="5">
        <v>509212</v>
      </c>
      <c r="B36" s="4">
        <v>1044340.571</v>
      </c>
      <c r="C36" s="4">
        <v>835491.22</v>
      </c>
      <c r="D36" s="4">
        <v>554.37400000000002</v>
      </c>
      <c r="E36" s="25">
        <f>B36-B38</f>
        <v>-1.8333333428017795E-2</v>
      </c>
      <c r="F36" s="55">
        <f t="shared" si="20"/>
        <v>3.361111145828747E-4</v>
      </c>
      <c r="G36" s="25">
        <f>C36-C38</f>
        <v>1.5933333081193268E-2</v>
      </c>
      <c r="H36" s="55">
        <f t="shared" si="21"/>
        <v>2.5387110307624776E-4</v>
      </c>
      <c r="I36" s="2"/>
    </row>
    <row r="37" spans="1:9" ht="15" customHeight="1" x14ac:dyDescent="0.3">
      <c r="A37" s="5">
        <v>584212</v>
      </c>
      <c r="B37" s="4">
        <v>1044340.618</v>
      </c>
      <c r="C37" s="4">
        <v>835491.22100000002</v>
      </c>
      <c r="D37" s="4">
        <v>553.88199999999995</v>
      </c>
      <c r="E37" s="25">
        <f>B37-B38</f>
        <v>2.8666666592471302E-2</v>
      </c>
      <c r="F37" s="55">
        <f t="shared" si="20"/>
        <v>8.2177777352391017E-4</v>
      </c>
      <c r="G37" s="25">
        <f>C37-C38</f>
        <v>1.693333312869072E-2</v>
      </c>
      <c r="H37" s="55">
        <f t="shared" si="21"/>
        <v>2.8673777084721463E-4</v>
      </c>
      <c r="I37" s="2"/>
    </row>
    <row r="38" spans="1:9" ht="15" customHeight="1" x14ac:dyDescent="0.3">
      <c r="A38" s="7" t="s">
        <v>48</v>
      </c>
      <c r="B38" s="4">
        <f>AVERAGE(B23:B37)</f>
        <v>1044340.5893333334</v>
      </c>
      <c r="C38" s="4">
        <f>AVERAGE(C23:C37)</f>
        <v>835491.20406666689</v>
      </c>
      <c r="D38" s="4">
        <f>AVERAGE(D23:D37)</f>
        <v>547.58586666666667</v>
      </c>
      <c r="E38" s="60">
        <f>COUNT(E23:E37)-1</f>
        <v>14</v>
      </c>
      <c r="F38" s="55">
        <f>SUM(F23:F37)</f>
        <v>9.3653333271375549E-3</v>
      </c>
      <c r="G38" s="60">
        <f>COUNT(G23:G37)-1</f>
        <v>14</v>
      </c>
      <c r="H38" s="55">
        <f>SUM(H23:H37)</f>
        <v>1.3592933338032666E-2</v>
      </c>
      <c r="I38" s="2"/>
    </row>
    <row r="39" spans="1:9" ht="15" customHeight="1" thickBot="1" x14ac:dyDescent="0.35">
      <c r="A39" s="5"/>
      <c r="B39" s="4"/>
      <c r="C39" s="4"/>
      <c r="D39" s="4"/>
      <c r="E39" s="52" t="s">
        <v>45</v>
      </c>
      <c r="F39" s="55">
        <f>SQRT((F38)/E38)</f>
        <v>2.58641137584458E-2</v>
      </c>
      <c r="G39" s="52" t="s">
        <v>45</v>
      </c>
      <c r="H39" s="55">
        <f>SQRT((H38)/G38)</f>
        <v>3.1159650348800066E-2</v>
      </c>
    </row>
    <row r="40" spans="1:9" ht="15" customHeight="1" thickBot="1" x14ac:dyDescent="0.35">
      <c r="A40" s="63" t="s">
        <v>43</v>
      </c>
      <c r="B40" s="64"/>
      <c r="C40" s="64"/>
      <c r="D40" s="64"/>
      <c r="E40" s="64"/>
      <c r="F40" s="64"/>
      <c r="G40" s="64"/>
      <c r="H40" s="65"/>
    </row>
    <row r="41" spans="1:9" ht="15" customHeight="1" x14ac:dyDescent="0.3">
      <c r="A41" s="5">
        <v>120213</v>
      </c>
      <c r="B41" s="4">
        <v>1044016.335</v>
      </c>
      <c r="C41" s="4">
        <v>835272.28099999996</v>
      </c>
      <c r="D41" s="4">
        <v>559.57899999999995</v>
      </c>
      <c r="E41" s="25">
        <f>B41-B52</f>
        <v>0.28072727273683995</v>
      </c>
      <c r="F41" s="55">
        <f>E41*E41</f>
        <v>7.8807801658264121E-2</v>
      </c>
      <c r="G41" s="25">
        <f>C41-C52</f>
        <v>0.1864545454736799</v>
      </c>
      <c r="H41" s="55">
        <f>G41*G41</f>
        <v>3.4765297527796564E-2</v>
      </c>
      <c r="I41" s="2"/>
    </row>
    <row r="42" spans="1:9" ht="15" customHeight="1" x14ac:dyDescent="0.3">
      <c r="A42" s="5">
        <v>144243</v>
      </c>
      <c r="B42" s="4">
        <v>1044016.012</v>
      </c>
      <c r="C42" s="4">
        <v>835272.01399999997</v>
      </c>
      <c r="D42" s="4">
        <v>559.69200000000001</v>
      </c>
      <c r="E42" s="25">
        <f>B42-B52</f>
        <v>-4.227272723801434E-2</v>
      </c>
      <c r="F42" s="55">
        <f t="shared" ref="F42:F51" si="22">E42*E42</f>
        <v>1.7869834681395595E-3</v>
      </c>
      <c r="G42" s="25">
        <f>C42-C52</f>
        <v>-8.0545454518869519E-2</v>
      </c>
      <c r="H42" s="55">
        <f>G42*G42</f>
        <v>6.4875702436512786E-3</v>
      </c>
      <c r="I42" s="2"/>
    </row>
    <row r="43" spans="1:9" ht="15" customHeight="1" x14ac:dyDescent="0.3">
      <c r="A43" s="5">
        <v>145203</v>
      </c>
      <c r="B43" s="4">
        <v>1044016.077</v>
      </c>
      <c r="C43" s="4">
        <v>835272.04</v>
      </c>
      <c r="D43" s="4">
        <v>559.73</v>
      </c>
      <c r="E43" s="25">
        <f>B43-B52</f>
        <v>2.2727272822521627E-2</v>
      </c>
      <c r="F43" s="55">
        <f t="shared" si="22"/>
        <v>5.1652892994933015E-4</v>
      </c>
      <c r="G43" s="25">
        <f>C43-C52</f>
        <v>-5.4545454448089004E-2</v>
      </c>
      <c r="H43" s="55">
        <f t="shared" ref="H43:H51" si="23">G43*G43</f>
        <v>2.9752066009485524E-3</v>
      </c>
      <c r="I43" s="2"/>
    </row>
    <row r="44" spans="1:9" ht="15" customHeight="1" x14ac:dyDescent="0.3">
      <c r="A44" s="5">
        <v>152213</v>
      </c>
      <c r="B44" s="4">
        <v>1044016.097</v>
      </c>
      <c r="C44" s="4">
        <v>835272.05299999996</v>
      </c>
      <c r="D44" s="4">
        <v>559.63300000000004</v>
      </c>
      <c r="E44" s="25">
        <f>B44-B52</f>
        <v>4.2727272724732757E-2</v>
      </c>
      <c r="F44" s="55">
        <f t="shared" si="22"/>
        <v>1.8256198344936917E-3</v>
      </c>
      <c r="G44" s="25">
        <f>C44-C52</f>
        <v>-4.1545454529114068E-2</v>
      </c>
      <c r="H44" s="55">
        <f t="shared" si="23"/>
        <v>1.7260247920306846E-3</v>
      </c>
      <c r="I44" s="2"/>
    </row>
    <row r="45" spans="1:9" ht="15" customHeight="1" x14ac:dyDescent="0.3">
      <c r="A45" s="5">
        <v>160213</v>
      </c>
      <c r="B45" s="4">
        <v>1044016.057</v>
      </c>
      <c r="C45" s="4">
        <v>835272.08700000006</v>
      </c>
      <c r="D45" s="4">
        <v>559.64</v>
      </c>
      <c r="E45" s="25">
        <f>B45-B52</f>
        <v>2.7272728038951755E-3</v>
      </c>
      <c r="F45" s="55">
        <f t="shared" si="22"/>
        <v>7.4380169468662522E-6</v>
      </c>
      <c r="G45" s="25">
        <f>C45-C52</f>
        <v>-7.5454544275999069E-3</v>
      </c>
      <c r="H45" s="55">
        <f t="shared" si="23"/>
        <v>5.6933882518987039E-5</v>
      </c>
      <c r="I45" s="2"/>
    </row>
    <row r="46" spans="1:9" ht="15" customHeight="1" x14ac:dyDescent="0.3">
      <c r="A46" s="5">
        <v>356253</v>
      </c>
      <c r="B46" s="4">
        <v>1044016.079</v>
      </c>
      <c r="C46" s="4">
        <v>835272.07900000003</v>
      </c>
      <c r="D46" s="4">
        <v>559.76300000000003</v>
      </c>
      <c r="E46" s="25">
        <f>B46-B52</f>
        <v>2.4727272801101208E-2</v>
      </c>
      <c r="F46" s="55">
        <f t="shared" si="22"/>
        <v>6.1143802018007957E-4</v>
      </c>
      <c r="G46" s="25">
        <f>C46-C52</f>
        <v>-1.5545454458333552E-2</v>
      </c>
      <c r="H46" s="55">
        <f t="shared" si="23"/>
        <v>2.4166115431612249E-4</v>
      </c>
      <c r="I46" s="2"/>
    </row>
    <row r="47" spans="1:9" ht="15" customHeight="1" x14ac:dyDescent="0.3">
      <c r="A47" s="5">
        <v>401213</v>
      </c>
      <c r="B47" s="4">
        <v>1044015.7070000001</v>
      </c>
      <c r="C47" s="4">
        <v>835272.049</v>
      </c>
      <c r="D47" s="4">
        <v>560.149</v>
      </c>
      <c r="E47" s="25">
        <f>B47-B52</f>
        <v>-0.34727272717282176</v>
      </c>
      <c r="F47" s="55">
        <f t="shared" si="22"/>
        <v>0.1205983470380491</v>
      </c>
      <c r="G47" s="25">
        <f>C47-C52</f>
        <v>-4.5545454486273229E-2</v>
      </c>
      <c r="H47" s="55">
        <f t="shared" si="23"/>
        <v>2.0743884243611863E-3</v>
      </c>
      <c r="I47" s="2"/>
    </row>
    <row r="48" spans="1:9" ht="15" customHeight="1" x14ac:dyDescent="0.3">
      <c r="A48" s="5">
        <v>441213</v>
      </c>
      <c r="B48" s="4">
        <v>1044016.04</v>
      </c>
      <c r="C48" s="4">
        <v>835272.071</v>
      </c>
      <c r="D48" s="4">
        <v>457.18799999999999</v>
      </c>
      <c r="E48" s="25">
        <f>B48-B52</f>
        <v>-1.4272727188654244E-2</v>
      </c>
      <c r="F48" s="55">
        <f t="shared" si="22"/>
        <v>2.0371074140175006E-4</v>
      </c>
      <c r="G48" s="25">
        <f>C48-C52</f>
        <v>-2.3545454489067197E-2</v>
      </c>
      <c r="H48" s="55">
        <f t="shared" si="23"/>
        <v>5.5438842709673456E-4</v>
      </c>
      <c r="I48" s="2"/>
    </row>
    <row r="49" spans="1:9" ht="15" customHeight="1" x14ac:dyDescent="0.3">
      <c r="A49" s="5">
        <v>473203</v>
      </c>
      <c r="B49" s="4">
        <v>1044016.085</v>
      </c>
      <c r="C49" s="4">
        <v>835272.12300000002</v>
      </c>
      <c r="D49" s="4">
        <v>559.48900000000003</v>
      </c>
      <c r="E49" s="25">
        <f>B49-B52</f>
        <v>3.072727273683995E-2</v>
      </c>
      <c r="F49" s="55">
        <f t="shared" si="22"/>
        <v>9.4416528984414766E-4</v>
      </c>
      <c r="G49" s="25">
        <f>C49-C52</f>
        <v>2.8454545536078513E-2</v>
      </c>
      <c r="H49" s="55">
        <f t="shared" si="23"/>
        <v>8.096611616647656E-4</v>
      </c>
      <c r="I49" s="2"/>
    </row>
    <row r="50" spans="1:9" ht="15" customHeight="1" x14ac:dyDescent="0.3">
      <c r="A50" s="5">
        <v>584213</v>
      </c>
      <c r="B50" s="4">
        <v>1044016.068</v>
      </c>
      <c r="C50" s="4">
        <v>835272.11300000001</v>
      </c>
      <c r="D50" s="4">
        <v>559.13</v>
      </c>
      <c r="E50" s="25">
        <f>B50-B52</f>
        <v>1.3727272744290531E-2</v>
      </c>
      <c r="F50" s="55">
        <f t="shared" si="22"/>
        <v>1.8843801699614166E-4</v>
      </c>
      <c r="G50" s="25">
        <f>C50-C52</f>
        <v>1.8454545526765287E-2</v>
      </c>
      <c r="H50" s="55">
        <f t="shared" si="23"/>
        <v>3.4057025059945265E-4</v>
      </c>
      <c r="I50" s="2"/>
    </row>
    <row r="51" spans="1:9" ht="15" customHeight="1" x14ac:dyDescent="0.3">
      <c r="A51" s="5">
        <v>698203</v>
      </c>
      <c r="B51" s="4">
        <v>1044016.04</v>
      </c>
      <c r="C51" s="4">
        <v>835272.13</v>
      </c>
      <c r="D51" s="4">
        <v>559.58000000000004</v>
      </c>
      <c r="E51" s="25">
        <f>B51-B52</f>
        <v>-1.4272727188654244E-2</v>
      </c>
      <c r="F51" s="55">
        <f t="shared" si="22"/>
        <v>2.0371074140175006E-4</v>
      </c>
      <c r="G51" s="25">
        <f>C51-C52</f>
        <v>3.5454545519314706E-2</v>
      </c>
      <c r="H51" s="55">
        <f t="shared" si="23"/>
        <v>1.2570247979811586E-3</v>
      </c>
      <c r="I51" s="2"/>
    </row>
    <row r="52" spans="1:9" ht="15" customHeight="1" x14ac:dyDescent="0.3">
      <c r="A52" s="7" t="s">
        <v>48</v>
      </c>
      <c r="B52" s="4">
        <f>AVERAGE(B41:B51)</f>
        <v>1044016.0542727272</v>
      </c>
      <c r="C52" s="4">
        <f>AVERAGE(C41:C51)</f>
        <v>835272.09454545449</v>
      </c>
      <c r="D52" s="4">
        <f>AVERAGE(D41:D51)</f>
        <v>550.32481818181816</v>
      </c>
      <c r="E52" s="60">
        <f>COUNT(E41:E51)-1</f>
        <v>10</v>
      </c>
      <c r="F52" s="55">
        <f>SUM(F41:F51)</f>
        <v>0.20569418175566653</v>
      </c>
      <c r="G52" s="60">
        <f>COUNT(G41:G51)-1</f>
        <v>10</v>
      </c>
      <c r="H52" s="55">
        <f>SUM(H41:H51)</f>
        <v>5.1288727262965482E-2</v>
      </c>
      <c r="I52" s="2"/>
    </row>
    <row r="53" spans="1:9" ht="15" customHeight="1" thickBot="1" x14ac:dyDescent="0.35">
      <c r="A53" s="5"/>
      <c r="B53" s="4"/>
      <c r="C53" s="4"/>
      <c r="D53" s="4"/>
      <c r="E53" s="52" t="s">
        <v>45</v>
      </c>
      <c r="F53" s="55">
        <f>SQRT((F52)/E52)</f>
        <v>0.1434204245411603</v>
      </c>
      <c r="G53" s="52" t="s">
        <v>45</v>
      </c>
      <c r="H53" s="55">
        <f>SQRT((H52)/G52)</f>
        <v>7.1616148502251564E-2</v>
      </c>
    </row>
    <row r="54" spans="1:9" ht="15" customHeight="1" thickBot="1" x14ac:dyDescent="0.35">
      <c r="A54" s="63" t="s">
        <v>47</v>
      </c>
      <c r="B54" s="64"/>
      <c r="C54" s="64"/>
      <c r="D54" s="64"/>
      <c r="E54" s="64"/>
      <c r="F54" s="64"/>
      <c r="G54" s="64"/>
      <c r="H54" s="65"/>
    </row>
    <row r="55" spans="1:9" ht="15" customHeight="1" x14ac:dyDescent="0.3">
      <c r="A55" s="5">
        <v>120214</v>
      </c>
      <c r="B55" s="4">
        <v>1044365.1040000001</v>
      </c>
      <c r="C55" s="4">
        <v>834994.46200000006</v>
      </c>
      <c r="D55" s="4">
        <v>554.63900000000001</v>
      </c>
      <c r="E55" s="25">
        <f>B55-B71</f>
        <v>-6.8749987985938787E-4</v>
      </c>
      <c r="F55" s="55">
        <f>E55*E55</f>
        <v>4.7265608480667276E-7</v>
      </c>
      <c r="G55" s="25">
        <f>C55-C71</f>
        <v>-1.0312499944120646E-2</v>
      </c>
      <c r="H55" s="55">
        <f>G55*G55</f>
        <v>1.0634765509748832E-4</v>
      </c>
    </row>
    <row r="56" spans="1:9" ht="15" customHeight="1" x14ac:dyDescent="0.3">
      <c r="A56" s="5">
        <v>120224</v>
      </c>
      <c r="B56" s="4">
        <v>1044365.028</v>
      </c>
      <c r="C56" s="4">
        <v>834994.46900000004</v>
      </c>
      <c r="D56" s="4">
        <v>554.56799999999998</v>
      </c>
      <c r="E56" s="25">
        <f>B56-B71</f>
        <v>-7.668749988079071E-2</v>
      </c>
      <c r="F56" s="55">
        <f t="shared" ref="F56:F70" si="24">E56*E56</f>
        <v>5.8809726379662752E-3</v>
      </c>
      <c r="G56" s="25">
        <f>C56-C71</f>
        <v>-3.3124999608844519E-3</v>
      </c>
      <c r="H56" s="55">
        <f>G56*G56</f>
        <v>1.0972655990859495E-5</v>
      </c>
    </row>
    <row r="57" spans="1:9" ht="15" customHeight="1" x14ac:dyDescent="0.3">
      <c r="A57" s="5">
        <v>144224</v>
      </c>
      <c r="B57" s="4">
        <v>1044365.077</v>
      </c>
      <c r="C57" s="4">
        <v>834994.45299999998</v>
      </c>
      <c r="D57" s="4">
        <v>554.63300000000004</v>
      </c>
      <c r="E57" s="25">
        <f>B57-B71</f>
        <v>-2.7687499881722033E-2</v>
      </c>
      <c r="F57" s="55">
        <f t="shared" si="24"/>
        <v>7.6659764970035758E-4</v>
      </c>
      <c r="G57" s="25">
        <f>C57-C71</f>
        <v>-1.9312500022351742E-2</v>
      </c>
      <c r="H57" s="55">
        <f t="shared" ref="H57:H70" si="25">G57*G57</f>
        <v>3.7297265711333603E-4</v>
      </c>
    </row>
    <row r="58" spans="1:9" ht="15" customHeight="1" x14ac:dyDescent="0.3">
      <c r="A58" s="5">
        <v>145204</v>
      </c>
      <c r="B58" s="4">
        <v>1044365.058</v>
      </c>
      <c r="C58" s="4">
        <v>834994.43799999997</v>
      </c>
      <c r="D58" s="4">
        <v>554.67499999999995</v>
      </c>
      <c r="E58" s="25">
        <f>B58-B71</f>
        <v>-4.6687499969266355E-2</v>
      </c>
      <c r="F58" s="55">
        <f t="shared" si="24"/>
        <v>2.179722653380246E-3</v>
      </c>
      <c r="G58" s="25">
        <f>C58-C71</f>
        <v>-3.431250003632158E-2</v>
      </c>
      <c r="H58" s="55">
        <f t="shared" si="25"/>
        <v>1.1773476587425686E-3</v>
      </c>
    </row>
    <row r="59" spans="1:9" ht="15" customHeight="1" x14ac:dyDescent="0.3">
      <c r="A59" s="5">
        <v>150214</v>
      </c>
      <c r="B59" s="4">
        <v>1044365.072</v>
      </c>
      <c r="C59" s="4">
        <v>834994.41899999999</v>
      </c>
      <c r="D59" s="4">
        <v>554.61</v>
      </c>
      <c r="E59" s="25">
        <f>B59-B71</f>
        <v>-3.2687499886378646E-2</v>
      </c>
      <c r="F59" s="55">
        <f t="shared" si="24"/>
        <v>1.0684726488220039E-3</v>
      </c>
      <c r="G59" s="25">
        <f>C59-C71</f>
        <v>-5.3312500007450581E-2</v>
      </c>
      <c r="H59" s="55">
        <f t="shared" si="25"/>
        <v>2.8422226570444182E-3</v>
      </c>
    </row>
    <row r="60" spans="1:9" ht="15" customHeight="1" x14ac:dyDescent="0.3">
      <c r="A60" s="5">
        <v>152214</v>
      </c>
      <c r="B60" s="4">
        <v>1044365.108</v>
      </c>
      <c r="C60" s="4">
        <v>834994.44200000004</v>
      </c>
      <c r="D60" s="4">
        <v>554.60900000000004</v>
      </c>
      <c r="E60" s="25">
        <f>B60-B71</f>
        <v>3.3125000772997737E-3</v>
      </c>
      <c r="F60" s="55">
        <f t="shared" si="24"/>
        <v>1.0972656762111007E-5</v>
      </c>
      <c r="G60" s="25">
        <f>C60-C71</f>
        <v>-3.0312499962747097E-2</v>
      </c>
      <c r="H60" s="55">
        <f t="shared" si="25"/>
        <v>9.1884765399154276E-4</v>
      </c>
    </row>
    <row r="61" spans="1:9" ht="15" customHeight="1" x14ac:dyDescent="0.3">
      <c r="A61" s="5">
        <v>153214</v>
      </c>
      <c r="B61" s="4">
        <v>1044365.106</v>
      </c>
      <c r="C61" s="4">
        <v>834994.505</v>
      </c>
      <c r="D61" s="4">
        <v>554.66499999999996</v>
      </c>
      <c r="E61" s="25">
        <f>B61-B71</f>
        <v>1.3125000987201929E-3</v>
      </c>
      <c r="F61" s="55">
        <f t="shared" si="24"/>
        <v>1.7226565091405161E-6</v>
      </c>
      <c r="G61" s="25">
        <f>C61-C71</f>
        <v>3.2687500002793968E-2</v>
      </c>
      <c r="H61" s="55">
        <f t="shared" si="25"/>
        <v>1.0684726564326556E-3</v>
      </c>
    </row>
    <row r="62" spans="1:9" ht="15" customHeight="1" x14ac:dyDescent="0.3">
      <c r="A62" s="5">
        <v>160234</v>
      </c>
      <c r="B62" s="4">
        <v>1044365.139</v>
      </c>
      <c r="C62" s="4">
        <v>834994.45900000003</v>
      </c>
      <c r="D62" s="4">
        <v>554.64800000000002</v>
      </c>
      <c r="E62" s="25">
        <f>B62-B71</f>
        <v>3.431250003632158E-2</v>
      </c>
      <c r="F62" s="55">
        <f t="shared" si="24"/>
        <v>1.1773476587425686E-3</v>
      </c>
      <c r="G62" s="25">
        <f>C62-C71</f>
        <v>-1.3312499970197678E-2</v>
      </c>
      <c r="H62" s="55">
        <f t="shared" si="25"/>
        <v>1.7722265545651317E-4</v>
      </c>
    </row>
    <row r="63" spans="1:9" ht="15" customHeight="1" x14ac:dyDescent="0.3">
      <c r="A63" s="5">
        <v>301224</v>
      </c>
      <c r="B63" s="4">
        <v>1044365.134</v>
      </c>
      <c r="C63" s="4">
        <v>834994.52300000004</v>
      </c>
      <c r="D63" s="4">
        <v>554.52099999999996</v>
      </c>
      <c r="E63" s="25">
        <f>B63-B71</f>
        <v>2.9312500031664968E-2</v>
      </c>
      <c r="F63" s="55">
        <f t="shared" si="24"/>
        <v>8.5922265810635867E-4</v>
      </c>
      <c r="G63" s="25">
        <f>C63-C71</f>
        <v>5.0687500042840838E-2</v>
      </c>
      <c r="H63" s="55">
        <f t="shared" si="25"/>
        <v>2.5692226605929899E-3</v>
      </c>
    </row>
    <row r="64" spans="1:9" ht="15" customHeight="1" x14ac:dyDescent="0.3">
      <c r="A64" s="5">
        <v>401214</v>
      </c>
      <c r="B64" s="4">
        <v>1044365.133</v>
      </c>
      <c r="C64" s="4">
        <v>834994.48699999996</v>
      </c>
      <c r="D64" s="4">
        <v>554.46799999999996</v>
      </c>
      <c r="E64" s="25">
        <f>B64-B71</f>
        <v>2.8312500100582838E-2</v>
      </c>
      <c r="F64" s="55">
        <f t="shared" si="24"/>
        <v>8.0159766194550322E-4</v>
      </c>
      <c r="G64" s="25">
        <f>C64-C71</f>
        <v>1.4687499962747097E-2</v>
      </c>
      <c r="H64" s="55">
        <f t="shared" si="25"/>
        <v>2.1572265515569598E-4</v>
      </c>
    </row>
    <row r="65" spans="1:9" ht="15" customHeight="1" x14ac:dyDescent="0.3">
      <c r="A65" s="5">
        <v>419214</v>
      </c>
      <c r="B65" s="4">
        <v>1044365.107</v>
      </c>
      <c r="C65" s="4">
        <v>834994.49699999997</v>
      </c>
      <c r="D65" s="4">
        <v>554.447</v>
      </c>
      <c r="E65" s="25">
        <f>B65-B71</f>
        <v>2.3125000298023224E-3</v>
      </c>
      <c r="F65" s="55">
        <f t="shared" si="24"/>
        <v>5.3476563878357419E-6</v>
      </c>
      <c r="G65" s="25">
        <f>C65-C71</f>
        <v>2.4687499972060323E-2</v>
      </c>
      <c r="H65" s="55">
        <f t="shared" si="25"/>
        <v>6.0947265487047838E-4</v>
      </c>
    </row>
    <row r="66" spans="1:9" ht="15" customHeight="1" x14ac:dyDescent="0.3">
      <c r="A66" s="5">
        <v>441214</v>
      </c>
      <c r="B66" s="4">
        <v>1044365.123</v>
      </c>
      <c r="C66" s="4">
        <v>834994.42299999995</v>
      </c>
      <c r="D66" s="4">
        <v>451.892</v>
      </c>
      <c r="E66" s="25">
        <f>B66-B71</f>
        <v>1.8312500091269612E-2</v>
      </c>
      <c r="F66" s="55">
        <f t="shared" si="24"/>
        <v>3.3534765959274956E-4</v>
      </c>
      <c r="G66" s="25">
        <f>C66-C71</f>
        <v>-4.9312500050291419E-2</v>
      </c>
      <c r="H66" s="55">
        <f t="shared" si="25"/>
        <v>2.4317226612099912E-3</v>
      </c>
    </row>
    <row r="67" spans="1:9" ht="15" customHeight="1" x14ac:dyDescent="0.3">
      <c r="A67" s="5">
        <v>473204</v>
      </c>
      <c r="B67" s="4">
        <v>1044365.121</v>
      </c>
      <c r="C67" s="4">
        <v>834994.51300000004</v>
      </c>
      <c r="D67" s="4">
        <v>554.48699999999997</v>
      </c>
      <c r="E67" s="25">
        <f>B67-B71</f>
        <v>1.6312500112690032E-2</v>
      </c>
      <c r="F67" s="55">
        <f t="shared" si="24"/>
        <v>2.6609765992651228E-4</v>
      </c>
      <c r="G67" s="25">
        <f>C67-C71</f>
        <v>4.0687500033527613E-2</v>
      </c>
      <c r="H67" s="55">
        <f t="shared" si="25"/>
        <v>1.6554726589783095E-3</v>
      </c>
    </row>
    <row r="68" spans="1:9" ht="15" customHeight="1" x14ac:dyDescent="0.3">
      <c r="A68" s="5">
        <v>584214</v>
      </c>
      <c r="B68" s="4">
        <v>1044365.116</v>
      </c>
      <c r="C68" s="4">
        <v>834994.50300000003</v>
      </c>
      <c r="D68" s="4">
        <v>554.06399999999996</v>
      </c>
      <c r="E68" s="25">
        <f>B68-B71</f>
        <v>1.1312500108033419E-2</v>
      </c>
      <c r="F68" s="55">
        <f t="shared" si="24"/>
        <v>1.2797265869425611E-4</v>
      </c>
      <c r="G68" s="25">
        <f>C68-C71</f>
        <v>3.0687500024214387E-2</v>
      </c>
      <c r="H68" s="55">
        <f t="shared" si="25"/>
        <v>9.4172265773615794E-4</v>
      </c>
    </row>
    <row r="69" spans="1:9" ht="15" customHeight="1" x14ac:dyDescent="0.3">
      <c r="A69" s="5">
        <v>698214</v>
      </c>
      <c r="B69" s="4">
        <v>1044365.122</v>
      </c>
      <c r="C69" s="4">
        <v>834994.48</v>
      </c>
      <c r="D69" s="4">
        <v>554.43700000000001</v>
      </c>
      <c r="E69" s="25">
        <f>B69-B71</f>
        <v>1.7312500043772161E-2</v>
      </c>
      <c r="F69" s="55">
        <f t="shared" si="24"/>
        <v>2.9972265776561106E-4</v>
      </c>
      <c r="G69" s="25">
        <f>C69-C71</f>
        <v>7.6874999795109034E-3</v>
      </c>
      <c r="H69" s="55">
        <f t="shared" si="25"/>
        <v>5.909765593498014E-5</v>
      </c>
    </row>
    <row r="70" spans="1:9" ht="15" customHeight="1" x14ac:dyDescent="0.3">
      <c r="A70" s="5">
        <v>698224</v>
      </c>
      <c r="B70" s="4">
        <v>1044365.127</v>
      </c>
      <c r="C70" s="4">
        <v>834994.48400000005</v>
      </c>
      <c r="D70" s="4">
        <v>554.43600000000004</v>
      </c>
      <c r="E70" s="25">
        <f>B70-B71</f>
        <v>2.2312500048428774E-2</v>
      </c>
      <c r="F70" s="55">
        <f t="shared" si="24"/>
        <v>4.9784765841113404E-4</v>
      </c>
      <c r="G70" s="25">
        <f>C70-C71</f>
        <v>1.1687500053085387E-2</v>
      </c>
      <c r="H70" s="55">
        <f t="shared" si="25"/>
        <v>1.365976574908709E-4</v>
      </c>
      <c r="I70" s="2"/>
    </row>
    <row r="71" spans="1:9" ht="15" customHeight="1" x14ac:dyDescent="0.3">
      <c r="A71" s="7" t="s">
        <v>48</v>
      </c>
      <c r="B71" s="4">
        <f>AVERAGE(B55:B70)</f>
        <v>1044365.1046874999</v>
      </c>
      <c r="C71" s="4">
        <f>AVERAGE(C55:C70)</f>
        <v>834994.4723125</v>
      </c>
      <c r="D71" s="4">
        <f>AVERAGE(D55:D70)</f>
        <v>548.11243749999994</v>
      </c>
      <c r="E71" s="60">
        <f>COUNT(E55:E70)-1</f>
        <v>15</v>
      </c>
      <c r="F71" s="55">
        <f>SUM(F55:F70)</f>
        <v>1.4279437488797472E-2</v>
      </c>
      <c r="G71" s="60">
        <f>COUNT(G55:G70)-1</f>
        <v>15</v>
      </c>
      <c r="H71" s="55">
        <f>SUM(H55:H70)</f>
        <v>1.5293437511838858E-2</v>
      </c>
      <c r="I71" s="2"/>
    </row>
    <row r="72" spans="1:9" ht="15" customHeight="1" thickBot="1" x14ac:dyDescent="0.35">
      <c r="A72" s="5"/>
      <c r="B72" s="4"/>
      <c r="C72" s="4"/>
      <c r="D72" s="4"/>
      <c r="E72" s="52" t="s">
        <v>45</v>
      </c>
      <c r="F72" s="55">
        <f>SQRT((F71)/E71)</f>
        <v>3.0853889532004953E-2</v>
      </c>
      <c r="G72" s="52" t="s">
        <v>45</v>
      </c>
      <c r="H72" s="55">
        <f>SQRT((H71)/G71)</f>
        <v>3.1930588794904131E-2</v>
      </c>
    </row>
    <row r="73" spans="1:9" ht="15" customHeight="1" thickBot="1" x14ac:dyDescent="0.35">
      <c r="A73" s="63" t="s">
        <v>42</v>
      </c>
      <c r="B73" s="64"/>
      <c r="C73" s="64"/>
      <c r="D73" s="64"/>
      <c r="E73" s="64"/>
      <c r="F73" s="64"/>
      <c r="G73" s="64"/>
      <c r="H73" s="65"/>
    </row>
    <row r="74" spans="1:9" ht="15" customHeight="1" x14ac:dyDescent="0.3">
      <c r="A74" s="5">
        <v>120215</v>
      </c>
      <c r="B74" s="4">
        <v>1044568.622</v>
      </c>
      <c r="C74" s="4">
        <v>834694.576</v>
      </c>
      <c r="D74" s="4">
        <v>533.76199999999994</v>
      </c>
      <c r="E74" s="25">
        <f>B74-B89</f>
        <v>-3.733333433046937E-3</v>
      </c>
      <c r="F74" s="55">
        <f>E74*E74</f>
        <v>1.3937778522306028E-5</v>
      </c>
      <c r="G74" s="25">
        <f>C74-C89</f>
        <v>-3.1199999968521297E-2</v>
      </c>
      <c r="H74" s="55">
        <f>G74*G74</f>
        <v>9.7343999803572892E-4</v>
      </c>
      <c r="I74" s="2"/>
    </row>
    <row r="75" spans="1:9" ht="15" customHeight="1" x14ac:dyDescent="0.3">
      <c r="A75" s="5">
        <v>120225</v>
      </c>
      <c r="B75" s="4">
        <v>1044568.55</v>
      </c>
      <c r="C75" s="4">
        <v>834694.603</v>
      </c>
      <c r="D75" s="4">
        <v>533.75800000000004</v>
      </c>
      <c r="E75" s="25">
        <f>B75-B89</f>
        <v>-7.5733333360403776E-2</v>
      </c>
      <c r="F75" s="55">
        <f t="shared" ref="F75:H88" si="26">E75*E75</f>
        <v>5.7355377818780473E-3</v>
      </c>
      <c r="G75" s="25">
        <f>C75-C89</f>
        <v>-4.1999999666586518E-3</v>
      </c>
      <c r="H75" s="55">
        <f t="shared" si="26"/>
        <v>1.7639999719932676E-5</v>
      </c>
      <c r="I75" s="2"/>
    </row>
    <row r="76" spans="1:9" ht="15" customHeight="1" x14ac:dyDescent="0.3">
      <c r="A76" s="5">
        <v>144235</v>
      </c>
      <c r="B76" s="4">
        <v>1044568.597</v>
      </c>
      <c r="C76" s="4">
        <v>834694.59100000001</v>
      </c>
      <c r="D76" s="4">
        <v>533.66200000000003</v>
      </c>
      <c r="E76" s="25">
        <f>B76-B89</f>
        <v>-2.8733333456330001E-2</v>
      </c>
      <c r="F76" s="55">
        <f t="shared" si="26"/>
        <v>8.2560445151265297E-4</v>
      </c>
      <c r="G76" s="25">
        <f>C76-C89</f>
        <v>-1.6199999954551458E-2</v>
      </c>
      <c r="H76" s="55">
        <f t="shared" si="26"/>
        <v>2.6243999852746725E-4</v>
      </c>
      <c r="I76" s="2"/>
    </row>
    <row r="77" spans="1:9" ht="15" customHeight="1" x14ac:dyDescent="0.3">
      <c r="A77" s="5">
        <v>145205</v>
      </c>
      <c r="B77" s="4">
        <v>1044568.626</v>
      </c>
      <c r="C77" s="4">
        <v>834694.56700000004</v>
      </c>
      <c r="D77" s="4">
        <v>533.77300000000002</v>
      </c>
      <c r="E77" s="25">
        <f>B77-B89</f>
        <v>2.6666664052754641E-4</v>
      </c>
      <c r="F77" s="55">
        <f t="shared" si="26"/>
        <v>7.1111097170247655E-8</v>
      </c>
      <c r="G77" s="25">
        <f>C77-C89</f>
        <v>-4.0199999930337071E-2</v>
      </c>
      <c r="H77" s="55">
        <f t="shared" si="26"/>
        <v>1.6160399943991005E-3</v>
      </c>
      <c r="I77" s="2"/>
    </row>
    <row r="78" spans="1:9" ht="15" customHeight="1" x14ac:dyDescent="0.3">
      <c r="A78" s="5">
        <v>150215</v>
      </c>
      <c r="B78" s="4">
        <v>1044568.6040000001</v>
      </c>
      <c r="C78" s="4">
        <v>834694.59900000005</v>
      </c>
      <c r="D78" s="4">
        <v>533.70600000000002</v>
      </c>
      <c r="E78" s="25">
        <f>B78-B89</f>
        <v>-2.1733333356678486E-2</v>
      </c>
      <c r="F78" s="55">
        <f t="shared" si="26"/>
        <v>4.7233777879251374E-4</v>
      </c>
      <c r="G78" s="25">
        <f>C78-C89</f>
        <v>-8.1999999238178134E-3</v>
      </c>
      <c r="H78" s="55">
        <f t="shared" si="26"/>
        <v>6.7239998750612146E-5</v>
      </c>
      <c r="I78" s="2"/>
    </row>
    <row r="79" spans="1:9" ht="15" customHeight="1" x14ac:dyDescent="0.3">
      <c r="A79" s="5">
        <v>160235</v>
      </c>
      <c r="B79" s="4">
        <v>1044568.629</v>
      </c>
      <c r="C79" s="4">
        <v>834694.57499999995</v>
      </c>
      <c r="D79" s="4">
        <v>533.78099999999995</v>
      </c>
      <c r="E79" s="25">
        <f>B79-B89</f>
        <v>3.2666665501892567E-3</v>
      </c>
      <c r="F79" s="55">
        <f t="shared" si="26"/>
        <v>1.0671110350125379E-5</v>
      </c>
      <c r="G79" s="25">
        <f>C79-C89</f>
        <v>-3.2200000016018748E-2</v>
      </c>
      <c r="H79" s="55">
        <f t="shared" si="26"/>
        <v>1.0368400010316073E-3</v>
      </c>
      <c r="I79" s="2"/>
    </row>
    <row r="80" spans="1:9" ht="15" customHeight="1" x14ac:dyDescent="0.3">
      <c r="A80" s="5">
        <v>356215</v>
      </c>
      <c r="B80" s="4">
        <v>1044568.637</v>
      </c>
      <c r="C80" s="4">
        <v>834694.61100000003</v>
      </c>
      <c r="D80" s="4">
        <v>533.58600000000001</v>
      </c>
      <c r="E80" s="25">
        <f>B80-B89</f>
        <v>1.1266666580922902E-2</v>
      </c>
      <c r="F80" s="55">
        <f t="shared" si="26"/>
        <v>1.2693777584568493E-4</v>
      </c>
      <c r="G80" s="25">
        <f>C80-C89</f>
        <v>3.8000000640749931E-3</v>
      </c>
      <c r="H80" s="55">
        <f t="shared" si="26"/>
        <v>1.4440000486969952E-5</v>
      </c>
      <c r="I80" s="2"/>
    </row>
    <row r="81" spans="1:9" ht="15" customHeight="1" x14ac:dyDescent="0.3">
      <c r="A81" s="5">
        <v>356225</v>
      </c>
      <c r="B81" s="4">
        <v>1044568.612</v>
      </c>
      <c r="C81" s="4">
        <v>834694.62699999998</v>
      </c>
      <c r="D81" s="4">
        <v>533.63800000000003</v>
      </c>
      <c r="E81" s="25">
        <f>B81-B89</f>
        <v>-1.3733333442360163E-2</v>
      </c>
      <c r="F81" s="55">
        <f t="shared" si="26"/>
        <v>1.8860444743904804E-4</v>
      </c>
      <c r="G81" s="25">
        <f>C81-C89</f>
        <v>1.9800000009126961E-2</v>
      </c>
      <c r="H81" s="55">
        <f t="shared" si="26"/>
        <v>3.9204000036142765E-4</v>
      </c>
      <c r="I81" s="2"/>
    </row>
    <row r="82" spans="1:9" ht="15" customHeight="1" x14ac:dyDescent="0.3">
      <c r="A82" s="5">
        <v>441215</v>
      </c>
      <c r="B82" s="4">
        <v>1044568.6360000001</v>
      </c>
      <c r="C82" s="4">
        <v>834694.59100000001</v>
      </c>
      <c r="D82" s="4">
        <v>431.02100000000002</v>
      </c>
      <c r="E82" s="25">
        <f>B82-B89</f>
        <v>1.0266666649840772E-2</v>
      </c>
      <c r="F82" s="55">
        <f t="shared" ref="F82" si="27">E82*E82</f>
        <v>1.0540444409895274E-4</v>
      </c>
      <c r="G82" s="25">
        <f>C82-C89</f>
        <v>-1.6199999954551458E-2</v>
      </c>
      <c r="H82" s="55">
        <f t="shared" ref="H82" si="28">G82*G82</f>
        <v>2.6243999852746725E-4</v>
      </c>
      <c r="I82" s="2"/>
    </row>
    <row r="83" spans="1:9" ht="15" customHeight="1" x14ac:dyDescent="0.3">
      <c r="A83" s="5">
        <v>449215</v>
      </c>
      <c r="B83" s="4">
        <v>1044568.626</v>
      </c>
      <c r="C83" s="4">
        <v>834694.59499999997</v>
      </c>
      <c r="D83" s="4">
        <v>533.53599999999994</v>
      </c>
      <c r="E83" s="25">
        <f>B83-B89</f>
        <v>2.6666664052754641E-4</v>
      </c>
      <c r="F83" s="55">
        <f t="shared" ref="F83" si="29">E83*E83</f>
        <v>7.1111097170247655E-8</v>
      </c>
      <c r="G83" s="25">
        <f>C83-C89</f>
        <v>-1.2199999997392297E-2</v>
      </c>
      <c r="H83" s="55">
        <f t="shared" ref="H83" si="30">G83*G83</f>
        <v>1.4883999993637204E-4</v>
      </c>
      <c r="I83" s="2"/>
    </row>
    <row r="84" spans="1:9" ht="15" customHeight="1" x14ac:dyDescent="0.3">
      <c r="A84" s="5">
        <v>473205</v>
      </c>
      <c r="B84" s="4">
        <v>1044568.676</v>
      </c>
      <c r="C84" s="4">
        <v>834694.63300000003</v>
      </c>
      <c r="D84" s="4">
        <v>533.55899999999997</v>
      </c>
      <c r="E84" s="25">
        <f>B84-B89</f>
        <v>5.0266666570678353E-2</v>
      </c>
      <c r="F84" s="55">
        <f t="shared" si="26"/>
        <v>2.5267377681277526E-3</v>
      </c>
      <c r="G84" s="25">
        <f>C84-C89</f>
        <v>2.5800000061281025E-2</v>
      </c>
      <c r="H84" s="55">
        <f t="shared" si="26"/>
        <v>6.656400031621009E-4</v>
      </c>
      <c r="I84" s="2"/>
    </row>
    <row r="85" spans="1:9" ht="15" customHeight="1" x14ac:dyDescent="0.3">
      <c r="A85" s="5">
        <v>491215</v>
      </c>
      <c r="B85" s="4">
        <v>1044568.664</v>
      </c>
      <c r="C85" s="4">
        <v>834694.64</v>
      </c>
      <c r="D85" s="4">
        <v>533.53599999999994</v>
      </c>
      <c r="E85" s="25">
        <f>B85-B89</f>
        <v>3.8266666582785547E-2</v>
      </c>
      <c r="F85" s="55">
        <f t="shared" si="26"/>
        <v>1.4643377713580762E-3</v>
      </c>
      <c r="G85" s="25">
        <f>C85-C89</f>
        <v>3.2800000044517219E-2</v>
      </c>
      <c r="H85" s="55">
        <f t="shared" si="26"/>
        <v>1.0758400029203296E-3</v>
      </c>
      <c r="I85" s="2"/>
    </row>
    <row r="86" spans="1:9" ht="15" customHeight="1" x14ac:dyDescent="0.3">
      <c r="A86" s="5">
        <v>584215</v>
      </c>
      <c r="B86" s="4">
        <v>1044568.6040000001</v>
      </c>
      <c r="C86" s="4">
        <v>834694.60900000005</v>
      </c>
      <c r="D86" s="4">
        <v>533.08699999999999</v>
      </c>
      <c r="E86" s="25">
        <f>B86-B89</f>
        <v>-2.1733333356678486E-2</v>
      </c>
      <c r="F86" s="55">
        <f t="shared" si="26"/>
        <v>4.7233777879251374E-4</v>
      </c>
      <c r="G86" s="25">
        <f>C86-C89</f>
        <v>1.8000000854954123E-3</v>
      </c>
      <c r="H86" s="55">
        <f t="shared" si="26"/>
        <v>3.2400003077834918E-6</v>
      </c>
      <c r="I86" s="2"/>
    </row>
    <row r="87" spans="1:9" ht="15" customHeight="1" x14ac:dyDescent="0.3">
      <c r="A87" s="5">
        <v>698215</v>
      </c>
      <c r="B87" s="4">
        <v>1044568.654</v>
      </c>
      <c r="C87" s="4">
        <v>834694.64399999997</v>
      </c>
      <c r="D87" s="4">
        <v>533.70600000000002</v>
      </c>
      <c r="E87" s="25">
        <f>B87-B89</f>
        <v>2.8266666573472321E-2</v>
      </c>
      <c r="F87" s="55">
        <f t="shared" si="26"/>
        <v>7.9900443917585743E-4</v>
      </c>
      <c r="G87" s="25">
        <f>C87-C89</f>
        <v>3.6800000001676381E-2</v>
      </c>
      <c r="H87" s="55">
        <f t="shared" si="26"/>
        <v>1.3542400001233816E-3</v>
      </c>
      <c r="I87" s="2"/>
    </row>
    <row r="88" spans="1:9" ht="15" customHeight="1" x14ac:dyDescent="0.3">
      <c r="A88" s="5">
        <v>699215</v>
      </c>
      <c r="B88" s="4">
        <v>1044568.649</v>
      </c>
      <c r="C88" s="4">
        <v>834694.647</v>
      </c>
      <c r="D88" s="4">
        <v>533.56200000000001</v>
      </c>
      <c r="E88" s="25">
        <f>B88-B89</f>
        <v>2.3266666568815708E-2</v>
      </c>
      <c r="F88" s="55">
        <f t="shared" si="26"/>
        <v>5.4133777322444652E-4</v>
      </c>
      <c r="G88" s="25">
        <f>C88-C89</f>
        <v>3.9800000027753413E-2</v>
      </c>
      <c r="H88" s="55">
        <f t="shared" si="26"/>
        <v>1.5840400022091717E-3</v>
      </c>
      <c r="I88" s="2"/>
    </row>
    <row r="89" spans="1:9" ht="15" customHeight="1" x14ac:dyDescent="0.3">
      <c r="A89" s="7" t="s">
        <v>48</v>
      </c>
      <c r="B89" s="4">
        <f>AVERAGE(B74:B88)</f>
        <v>1044568.6257333334</v>
      </c>
      <c r="C89" s="4">
        <f>AVERAGE(C74:C88)</f>
        <v>834694.60719999997</v>
      </c>
      <c r="D89" s="4">
        <f>AVERAGE(D74:D88)</f>
        <v>526.77820000000008</v>
      </c>
      <c r="E89" s="60">
        <f>COUNT(E74:E88)-1</f>
        <v>14</v>
      </c>
      <c r="F89" s="55">
        <f>SUM(F74:F88)</f>
        <v>1.3282933321312317E-2</v>
      </c>
      <c r="G89" s="60">
        <f>COUNT(G74:G88)-1</f>
        <v>14</v>
      </c>
      <c r="H89" s="55">
        <f>SUM(H74:H88)</f>
        <v>9.4743999984994529E-3</v>
      </c>
      <c r="I89" s="2"/>
    </row>
    <row r="90" spans="1:9" ht="15" customHeight="1" thickBot="1" x14ac:dyDescent="0.35">
      <c r="A90" s="5"/>
      <c r="B90" s="4"/>
      <c r="C90" s="4"/>
      <c r="D90" s="4"/>
      <c r="E90" s="52" t="s">
        <v>45</v>
      </c>
      <c r="F90" s="55">
        <f>SQRT((F89)/E89)</f>
        <v>3.0802288089073974E-2</v>
      </c>
      <c r="G90" s="52" t="s">
        <v>45</v>
      </c>
      <c r="H90" s="55">
        <f>SQRT((H89)/G89)</f>
        <v>2.6014281789733792E-2</v>
      </c>
    </row>
    <row r="91" spans="1:9" ht="15" customHeight="1" thickBot="1" x14ac:dyDescent="0.35">
      <c r="A91" s="63" t="s">
        <v>41</v>
      </c>
      <c r="B91" s="64"/>
      <c r="C91" s="64"/>
      <c r="D91" s="64"/>
      <c r="E91" s="64"/>
      <c r="F91" s="64"/>
      <c r="G91" s="64"/>
      <c r="H91" s="65"/>
    </row>
    <row r="92" spans="1:9" ht="15" customHeight="1" x14ac:dyDescent="0.3">
      <c r="A92" s="5">
        <v>120216</v>
      </c>
      <c r="B92" s="4">
        <v>1044749.7070000001</v>
      </c>
      <c r="C92" s="4">
        <v>835098.55200000003</v>
      </c>
      <c r="D92" s="4">
        <v>535.37400000000002</v>
      </c>
      <c r="E92" s="25">
        <f>B92-B105</f>
        <v>3.1461538630537689E-2</v>
      </c>
      <c r="F92" s="55">
        <f>E92*E92</f>
        <v>9.8982841300081529E-4</v>
      </c>
      <c r="G92" s="25">
        <f>C92-C105</f>
        <v>1.500000013038516E-2</v>
      </c>
      <c r="H92" s="55">
        <f>G92*G92</f>
        <v>2.2500000391155483E-4</v>
      </c>
      <c r="I92" s="2"/>
    </row>
    <row r="93" spans="1:9" ht="15" customHeight="1" x14ac:dyDescent="0.3">
      <c r="A93" s="5">
        <v>120226</v>
      </c>
      <c r="B93" s="4">
        <v>1044749.75</v>
      </c>
      <c r="C93" s="4">
        <v>835098.53799999994</v>
      </c>
      <c r="D93" s="4">
        <v>535.39099999999996</v>
      </c>
      <c r="E93" s="25">
        <f>B93-B105</f>
        <v>7.4461538577452302E-2</v>
      </c>
      <c r="F93" s="55">
        <f t="shared" ref="F93:F104" si="31">E93*E93</f>
        <v>5.5445207273214173E-3</v>
      </c>
      <c r="G93" s="25">
        <f>C93-C105</f>
        <v>1.0000000474974513E-3</v>
      </c>
      <c r="H93" s="55">
        <f>G93*G93</f>
        <v>1.0000000949949049E-6</v>
      </c>
      <c r="I93" s="2"/>
    </row>
    <row r="94" spans="1:9" ht="15" customHeight="1" x14ac:dyDescent="0.3">
      <c r="A94" s="5">
        <v>144236</v>
      </c>
      <c r="B94" s="4">
        <v>1044749.621</v>
      </c>
      <c r="C94" s="4">
        <v>835098.47400000005</v>
      </c>
      <c r="D94" s="4">
        <v>535.29999999999995</v>
      </c>
      <c r="E94" s="25">
        <f>B94-B105</f>
        <v>-5.453846137970686E-2</v>
      </c>
      <c r="F94" s="55">
        <f t="shared" si="31"/>
        <v>2.9744437696657767E-3</v>
      </c>
      <c r="G94" s="25">
        <f>C94-C105</f>
        <v>-6.2999999849125743E-2</v>
      </c>
      <c r="H94" s="55">
        <f t="shared" ref="H94:H104" si="32">G94*G94</f>
        <v>3.968999980989844E-3</v>
      </c>
      <c r="I94" s="2"/>
    </row>
    <row r="95" spans="1:9" ht="15" customHeight="1" x14ac:dyDescent="0.3">
      <c r="A95" s="5">
        <v>145206</v>
      </c>
      <c r="B95" s="4">
        <v>1044749.62</v>
      </c>
      <c r="C95" s="4">
        <v>835098.45799999998</v>
      </c>
      <c r="D95" s="4">
        <v>535.48900000000003</v>
      </c>
      <c r="E95" s="25">
        <f>B95-B105</f>
        <v>-5.5538461427204311E-2</v>
      </c>
      <c r="F95" s="55">
        <f t="shared" si="31"/>
        <v>3.0845206977010613E-3</v>
      </c>
      <c r="G95" s="25">
        <f>C95-C105</f>
        <v>-7.8999999910593033E-2</v>
      </c>
      <c r="H95" s="55">
        <f t="shared" si="32"/>
        <v>6.2409999858736992E-3</v>
      </c>
      <c r="I95" s="2"/>
    </row>
    <row r="96" spans="1:9" ht="15" customHeight="1" x14ac:dyDescent="0.3">
      <c r="A96" s="5">
        <v>151216</v>
      </c>
      <c r="B96" s="4">
        <v>1044749.696</v>
      </c>
      <c r="C96" s="4">
        <v>835098.58799999999</v>
      </c>
      <c r="D96" s="4">
        <v>535.399</v>
      </c>
      <c r="E96" s="25">
        <f>B96-B105</f>
        <v>2.0461538573727012E-2</v>
      </c>
      <c r="F96" s="55">
        <f t="shared" si="31"/>
        <v>4.1867456080411843E-4</v>
      </c>
      <c r="G96" s="25">
        <f>C96-C105</f>
        <v>5.100000009406358E-2</v>
      </c>
      <c r="H96" s="55">
        <f t="shared" si="32"/>
        <v>2.6010000095944854E-3</v>
      </c>
      <c r="I96" s="2"/>
    </row>
    <row r="97" spans="1:9" ht="15" customHeight="1" x14ac:dyDescent="0.3">
      <c r="A97" s="5">
        <v>152216</v>
      </c>
      <c r="B97" s="4">
        <v>1044749.661</v>
      </c>
      <c r="C97" s="4">
        <v>835098.48499999999</v>
      </c>
      <c r="D97" s="4">
        <v>535.33000000000004</v>
      </c>
      <c r="E97" s="25">
        <f>B97-B105</f>
        <v>-1.4538461458869278E-2</v>
      </c>
      <c r="F97" s="55">
        <f t="shared" si="31"/>
        <v>2.1136686159102741E-4</v>
      </c>
      <c r="G97" s="25">
        <f>C97-C105</f>
        <v>-5.1999999908730388E-2</v>
      </c>
      <c r="H97" s="55">
        <f t="shared" si="32"/>
        <v>2.7039999905079603E-3</v>
      </c>
      <c r="I97" s="2"/>
    </row>
    <row r="98" spans="1:9" ht="15" customHeight="1" x14ac:dyDescent="0.3">
      <c r="A98" s="5">
        <v>160216</v>
      </c>
      <c r="B98" s="4">
        <v>1044749.693</v>
      </c>
      <c r="C98" s="4">
        <v>835098.54500000004</v>
      </c>
      <c r="D98" s="4">
        <v>535.34900000000005</v>
      </c>
      <c r="E98" s="25">
        <f>B98-B105</f>
        <v>1.746153854764998E-2</v>
      </c>
      <c r="F98" s="55">
        <f t="shared" si="31"/>
        <v>3.0490532845106616E-4</v>
      </c>
      <c r="G98" s="25">
        <f>C98-C105</f>
        <v>8.0000001471489668E-3</v>
      </c>
      <c r="H98" s="55">
        <f t="shared" si="32"/>
        <v>6.400000235438349E-5</v>
      </c>
      <c r="I98" s="2"/>
    </row>
    <row r="99" spans="1:9" ht="15" customHeight="1" x14ac:dyDescent="0.3">
      <c r="A99" s="5">
        <v>441216</v>
      </c>
      <c r="B99" s="4">
        <v>1044749.637</v>
      </c>
      <c r="C99" s="4">
        <v>835098.54700000002</v>
      </c>
      <c r="D99" s="4">
        <v>432.70499999999998</v>
      </c>
      <c r="E99" s="25">
        <f>B99-B105</f>
        <v>-3.8538461434654891E-2</v>
      </c>
      <c r="F99" s="55">
        <f t="shared" si="31"/>
        <v>1.4852130097503823E-3</v>
      </c>
      <c r="G99" s="25">
        <f>C99-C105</f>
        <v>1.0000000125728548E-2</v>
      </c>
      <c r="H99" s="55">
        <f t="shared" si="32"/>
        <v>1.0000000251457097E-4</v>
      </c>
      <c r="I99" s="2"/>
    </row>
    <row r="100" spans="1:9" ht="15" customHeight="1" x14ac:dyDescent="0.3">
      <c r="A100" s="5">
        <v>473206</v>
      </c>
      <c r="B100" s="4">
        <v>1044749.713</v>
      </c>
      <c r="C100" s="4">
        <v>835098.6</v>
      </c>
      <c r="D100" s="4">
        <v>535.13599999999997</v>
      </c>
      <c r="E100" s="25">
        <f>B100-B105</f>
        <v>3.7461538566276431E-2</v>
      </c>
      <c r="F100" s="55">
        <f t="shared" si="31"/>
        <v>1.4033668717526163E-3</v>
      </c>
      <c r="G100" s="25">
        <f>C100-C105</f>
        <v>6.3000000081956387E-2</v>
      </c>
      <c r="H100" s="55">
        <f t="shared" si="32"/>
        <v>3.9690000103265047E-3</v>
      </c>
      <c r="I100" s="2"/>
    </row>
    <row r="101" spans="1:9" ht="15" customHeight="1" x14ac:dyDescent="0.3">
      <c r="A101" s="5">
        <v>584216</v>
      </c>
      <c r="B101" s="4">
        <v>1044749.648</v>
      </c>
      <c r="C101" s="4">
        <v>835098.50100000005</v>
      </c>
      <c r="D101" s="4">
        <v>534.65499999999997</v>
      </c>
      <c r="E101" s="25">
        <f>B101-B105</f>
        <v>-2.7538461377844214E-2</v>
      </c>
      <c r="F101" s="55">
        <f t="shared" si="31"/>
        <v>7.5836685505901742E-4</v>
      </c>
      <c r="G101" s="25">
        <f>C101-C105</f>
        <v>-3.5999999847263098E-2</v>
      </c>
      <c r="H101" s="55">
        <f t="shared" si="32"/>
        <v>1.2959999890029431E-3</v>
      </c>
      <c r="I101" s="2"/>
    </row>
    <row r="102" spans="1:9" ht="15" customHeight="1" x14ac:dyDescent="0.3">
      <c r="A102" s="5">
        <v>600226</v>
      </c>
      <c r="B102" s="4">
        <v>1044749.688</v>
      </c>
      <c r="C102" s="4">
        <v>835098.549</v>
      </c>
      <c r="D102" s="4">
        <v>535.21199999999999</v>
      </c>
      <c r="E102" s="25">
        <f>B102-B105</f>
        <v>1.2461538542993367E-2</v>
      </c>
      <c r="F102" s="55">
        <f t="shared" si="31"/>
        <v>1.5528994285850923E-4</v>
      </c>
      <c r="G102" s="25">
        <f>C102-C105</f>
        <v>1.2000000104308128E-2</v>
      </c>
      <c r="H102" s="55">
        <f t="shared" si="32"/>
        <v>1.4400000250339509E-4</v>
      </c>
      <c r="I102" s="2"/>
    </row>
    <row r="103" spans="1:9" ht="15" customHeight="1" x14ac:dyDescent="0.3">
      <c r="A103" s="5">
        <v>698216</v>
      </c>
      <c r="B103" s="4">
        <v>1044749.656</v>
      </c>
      <c r="C103" s="4">
        <v>835098.56299999997</v>
      </c>
      <c r="D103" s="4">
        <v>535.16200000000003</v>
      </c>
      <c r="E103" s="25">
        <f>B103-B105</f>
        <v>-1.9538461463525891E-2</v>
      </c>
      <c r="F103" s="55">
        <f t="shared" si="31"/>
        <v>3.8175147636168631E-4</v>
      </c>
      <c r="G103" s="25">
        <f>C103-C105</f>
        <v>2.6000000070780516E-2</v>
      </c>
      <c r="H103" s="55">
        <f t="shared" si="32"/>
        <v>6.7600000368058682E-4</v>
      </c>
      <c r="I103" s="2"/>
    </row>
    <row r="104" spans="1:9" ht="15" customHeight="1" x14ac:dyDescent="0.3">
      <c r="A104" s="5">
        <v>698226</v>
      </c>
      <c r="B104" s="4">
        <v>1044749.692</v>
      </c>
      <c r="C104" s="4">
        <v>835098.58100000001</v>
      </c>
      <c r="D104" s="4">
        <v>535.17999999999995</v>
      </c>
      <c r="E104" s="25">
        <f>B104-B105</f>
        <v>1.646153861656785E-2</v>
      </c>
      <c r="F104" s="55">
        <f t="shared" si="31"/>
        <v>2.7098225362475457E-4</v>
      </c>
      <c r="G104" s="25">
        <f>C104-C105</f>
        <v>4.4000000110827386E-2</v>
      </c>
      <c r="H104" s="55">
        <f t="shared" si="32"/>
        <v>1.9360000097528101E-3</v>
      </c>
      <c r="I104" s="2"/>
    </row>
    <row r="105" spans="1:9" ht="15" customHeight="1" x14ac:dyDescent="0.3">
      <c r="A105" s="7" t="s">
        <v>48</v>
      </c>
      <c r="B105" s="4">
        <f>AVERAGE(B92:B104)</f>
        <v>1044749.6755384614</v>
      </c>
      <c r="C105" s="4">
        <f>AVERAGE(C92:C104)</f>
        <v>835098.53699999989</v>
      </c>
      <c r="D105" s="4">
        <f>AVERAGE(D92:D104)</f>
        <v>527.36015384615393</v>
      </c>
      <c r="E105" s="60">
        <f>COUNT(E92:E104)-1</f>
        <v>12</v>
      </c>
      <c r="F105" s="55">
        <f>SUM(F92:F104)</f>
        <v>1.7983230767942251E-2</v>
      </c>
      <c r="G105" s="60">
        <f>COUNT(G92:G104)-1</f>
        <v>12</v>
      </c>
      <c r="H105" s="55">
        <f>SUM(H92:H104)</f>
        <v>2.3925999991107734E-2</v>
      </c>
      <c r="I105" s="2"/>
    </row>
    <row r="106" spans="1:9" ht="15" customHeight="1" thickBot="1" x14ac:dyDescent="0.35">
      <c r="A106" s="5"/>
      <c r="B106" s="4"/>
      <c r="C106" s="4"/>
      <c r="D106" s="4"/>
      <c r="E106" s="52" t="s">
        <v>45</v>
      </c>
      <c r="F106" s="55">
        <f>SQRT((F105)/E105)</f>
        <v>3.8711788437053481E-2</v>
      </c>
      <c r="G106" s="52" t="s">
        <v>45</v>
      </c>
      <c r="H106" s="55">
        <f>SQRT((H105)/G105)</f>
        <v>4.4652360884866002E-2</v>
      </c>
    </row>
    <row r="107" spans="1:9" ht="15" customHeight="1" thickBot="1" x14ac:dyDescent="0.35">
      <c r="A107" s="63" t="s">
        <v>51</v>
      </c>
      <c r="B107" s="64"/>
      <c r="C107" s="64"/>
      <c r="D107" s="64"/>
      <c r="E107" s="64"/>
      <c r="F107" s="64"/>
      <c r="G107" s="64"/>
      <c r="H107" s="65"/>
    </row>
    <row r="108" spans="1:9" ht="15" customHeight="1" x14ac:dyDescent="0.3">
      <c r="A108" s="5">
        <v>120217</v>
      </c>
      <c r="B108" s="4">
        <v>1044535.638</v>
      </c>
      <c r="C108" s="4">
        <v>835349.33200000005</v>
      </c>
      <c r="D108" s="4">
        <v>551.21600000000001</v>
      </c>
      <c r="E108" s="25">
        <f>B108-B122</f>
        <v>1.0000000125728548E-2</v>
      </c>
      <c r="F108" s="55">
        <f>E108*E108</f>
        <v>1.0000000251457097E-4</v>
      </c>
      <c r="G108" s="25">
        <f>C108-C122</f>
        <v>2.7000000118277967E-2</v>
      </c>
      <c r="H108" s="55">
        <f>G108*G108</f>
        <v>7.2900000638701022E-4</v>
      </c>
      <c r="I108" s="2"/>
    </row>
    <row r="109" spans="1:9" ht="15" customHeight="1" x14ac:dyDescent="0.3">
      <c r="A109" s="5">
        <v>120227</v>
      </c>
      <c r="B109" s="4">
        <v>1044535.669</v>
      </c>
      <c r="C109" s="4">
        <v>835349.26599999995</v>
      </c>
      <c r="D109" s="4">
        <v>551.19500000000005</v>
      </c>
      <c r="E109" s="25">
        <f>B109-B122</f>
        <v>4.1000000084750354E-2</v>
      </c>
      <c r="F109" s="55">
        <f t="shared" ref="F109:F121" si="33">E109*E109</f>
        <v>1.681000006949529E-3</v>
      </c>
      <c r="G109" s="25">
        <f>C109-C122</f>
        <v>-3.8999999989755452E-2</v>
      </c>
      <c r="H109" s="55">
        <f>G109*G109</f>
        <v>1.5209999992009252E-3</v>
      </c>
      <c r="I109" s="2"/>
    </row>
    <row r="110" spans="1:9" ht="15" customHeight="1" x14ac:dyDescent="0.3">
      <c r="A110" s="5">
        <v>144237</v>
      </c>
      <c r="B110" s="4">
        <v>1044535.6139999999</v>
      </c>
      <c r="C110" s="4">
        <v>835349.25899999996</v>
      </c>
      <c r="D110" s="4">
        <v>551.15300000000002</v>
      </c>
      <c r="E110" s="25">
        <f>B110-B122</f>
        <v>-1.3999999966472387E-2</v>
      </c>
      <c r="F110" s="55">
        <f t="shared" si="33"/>
        <v>1.9599999906122685E-4</v>
      </c>
      <c r="G110" s="25">
        <f>C110-C122</f>
        <v>-4.5999999972991645E-2</v>
      </c>
      <c r="H110" s="55">
        <f t="shared" ref="H110:H121" si="34">G110*G110</f>
        <v>2.1159999975152314E-3</v>
      </c>
      <c r="I110" s="2"/>
    </row>
    <row r="111" spans="1:9" ht="15" customHeight="1" x14ac:dyDescent="0.3">
      <c r="A111" s="5">
        <v>145207</v>
      </c>
      <c r="B111" s="4">
        <v>1044535.584</v>
      </c>
      <c r="C111" s="4">
        <v>835349.21699999995</v>
      </c>
      <c r="D111" s="4">
        <v>551.12</v>
      </c>
      <c r="E111" s="25">
        <f>B111-B122</f>
        <v>-4.3999999877996743E-2</v>
      </c>
      <c r="F111" s="55">
        <f t="shared" si="33"/>
        <v>1.9359999892637134E-3</v>
      </c>
      <c r="G111" s="25">
        <f>C111-C122</f>
        <v>-8.7999999988824129E-2</v>
      </c>
      <c r="H111" s="55">
        <f t="shared" si="34"/>
        <v>7.7439999980330465E-3</v>
      </c>
      <c r="I111" s="2"/>
    </row>
    <row r="112" spans="1:9" ht="15" customHeight="1" x14ac:dyDescent="0.3">
      <c r="A112" s="5">
        <v>151217</v>
      </c>
      <c r="B112" s="4">
        <v>1044535.6</v>
      </c>
      <c r="C112" s="4">
        <v>835349.32499999995</v>
      </c>
      <c r="D112" s="4">
        <v>551.15700000000004</v>
      </c>
      <c r="E112" s="25">
        <f>B112-B122</f>
        <v>-2.7999999932944775E-2</v>
      </c>
      <c r="F112" s="55">
        <f t="shared" si="33"/>
        <v>7.8399999624490738E-4</v>
      </c>
      <c r="G112" s="25">
        <f>C112-C122</f>
        <v>2.0000000018626451E-2</v>
      </c>
      <c r="H112" s="55">
        <f t="shared" si="34"/>
        <v>4.0000000074505806E-4</v>
      </c>
      <c r="I112" s="2"/>
    </row>
    <row r="113" spans="1:9" ht="15" customHeight="1" x14ac:dyDescent="0.3">
      <c r="A113" s="5">
        <v>153217</v>
      </c>
      <c r="B113" s="4">
        <v>1044535.618</v>
      </c>
      <c r="C113" s="4">
        <v>835349.34</v>
      </c>
      <c r="D113" s="4">
        <v>551.178</v>
      </c>
      <c r="E113" s="25">
        <f>B113-B122</f>
        <v>-9.9999998928979039E-3</v>
      </c>
      <c r="F113" s="55">
        <f t="shared" si="33"/>
        <v>9.999999785795809E-5</v>
      </c>
      <c r="G113" s="25">
        <f>C113-C122</f>
        <v>3.500000003259629E-2</v>
      </c>
      <c r="H113" s="55">
        <f t="shared" si="34"/>
        <v>1.2250000022817403E-3</v>
      </c>
      <c r="I113" s="2"/>
    </row>
    <row r="114" spans="1:9" ht="15" customHeight="1" x14ac:dyDescent="0.3">
      <c r="A114" s="5">
        <v>160217</v>
      </c>
      <c r="B114" s="4">
        <v>1044535.633</v>
      </c>
      <c r="C114" s="4">
        <v>835349.24699999997</v>
      </c>
      <c r="D114" s="4">
        <v>551.18499999999995</v>
      </c>
      <c r="E114" s="25">
        <f>B114-B122</f>
        <v>5.0000001210719347E-3</v>
      </c>
      <c r="F114" s="55">
        <f t="shared" si="33"/>
        <v>2.5000001210719362E-5</v>
      </c>
      <c r="G114" s="25">
        <f>C114-C122</f>
        <v>-5.7999999960884452E-2</v>
      </c>
      <c r="H114" s="55">
        <f t="shared" si="34"/>
        <v>3.3639999954625964E-3</v>
      </c>
      <c r="I114" s="2"/>
    </row>
    <row r="115" spans="1:9" ht="15" customHeight="1" x14ac:dyDescent="0.3">
      <c r="A115" s="5">
        <v>441217</v>
      </c>
      <c r="B115" s="4">
        <v>1044535.563</v>
      </c>
      <c r="C115" s="4">
        <v>835349.25</v>
      </c>
      <c r="D115" s="4">
        <v>448.44400000000002</v>
      </c>
      <c r="E115" s="25">
        <f>B115-B122</f>
        <v>-6.4999999944120646E-2</v>
      </c>
      <c r="F115" s="55">
        <f t="shared" si="33"/>
        <v>4.2249999927356837E-3</v>
      </c>
      <c r="G115" s="25">
        <f>C115-C122</f>
        <v>-5.499999993480742E-2</v>
      </c>
      <c r="H115" s="55">
        <f t="shared" si="34"/>
        <v>3.0249999928288161E-3</v>
      </c>
      <c r="I115" s="2"/>
    </row>
    <row r="116" spans="1:9" ht="15" customHeight="1" x14ac:dyDescent="0.3">
      <c r="A116" s="5">
        <v>473207</v>
      </c>
      <c r="B116" s="4">
        <v>1044535.651</v>
      </c>
      <c r="C116" s="4">
        <v>835349.33</v>
      </c>
      <c r="D116" s="4">
        <v>551.00900000000001</v>
      </c>
      <c r="E116" s="25">
        <f>B116-B122</f>
        <v>2.3000000044703484E-2</v>
      </c>
      <c r="F116" s="55">
        <f t="shared" si="33"/>
        <v>5.2900000205636025E-4</v>
      </c>
      <c r="G116" s="25">
        <f>C116-C122</f>
        <v>2.5000000023283064E-2</v>
      </c>
      <c r="H116" s="55">
        <f t="shared" si="34"/>
        <v>6.2500000116415321E-4</v>
      </c>
      <c r="I116" s="2"/>
    </row>
    <row r="117" spans="1:9" ht="15" customHeight="1" x14ac:dyDescent="0.3">
      <c r="A117" s="5">
        <v>557217</v>
      </c>
      <c r="B117" s="4">
        <v>1044535.656</v>
      </c>
      <c r="C117" s="4">
        <v>835349.36300000001</v>
      </c>
      <c r="D117" s="4">
        <v>551.03599999999994</v>
      </c>
      <c r="E117" s="25">
        <f>B117-B122</f>
        <v>2.8000000049360096E-2</v>
      </c>
      <c r="F117" s="55">
        <f t="shared" si="33"/>
        <v>7.8400000276416539E-4</v>
      </c>
      <c r="G117" s="25">
        <f>C117-C122</f>
        <v>5.8000000077299774E-2</v>
      </c>
      <c r="H117" s="55">
        <f t="shared" si="34"/>
        <v>3.3640000089667737E-3</v>
      </c>
      <c r="I117" s="2"/>
    </row>
    <row r="118" spans="1:9" ht="15" customHeight="1" x14ac:dyDescent="0.3">
      <c r="A118" s="5">
        <v>557237</v>
      </c>
      <c r="B118" s="4">
        <v>1044535.665</v>
      </c>
      <c r="C118" s="4">
        <v>835349.37699999998</v>
      </c>
      <c r="D118" s="4">
        <v>551.029</v>
      </c>
      <c r="E118" s="25">
        <f>B118-B122</f>
        <v>3.7000000127591193E-2</v>
      </c>
      <c r="F118" s="55">
        <f t="shared" si="33"/>
        <v>1.3690000094417484E-3</v>
      </c>
      <c r="G118" s="25">
        <f>C118-C122</f>
        <v>7.2000000043772161E-2</v>
      </c>
      <c r="H118" s="55">
        <f t="shared" si="34"/>
        <v>5.1840000063031908E-3</v>
      </c>
      <c r="I118" s="2"/>
    </row>
    <row r="119" spans="1:9" ht="15" customHeight="1" x14ac:dyDescent="0.3">
      <c r="A119" s="5">
        <v>584217</v>
      </c>
      <c r="B119" s="4">
        <v>1044535.626</v>
      </c>
      <c r="C119" s="4">
        <v>835349.30299999996</v>
      </c>
      <c r="D119" s="4">
        <v>550.59400000000005</v>
      </c>
      <c r="E119" s="25">
        <f>B119-B122</f>
        <v>-1.999999862164259E-3</v>
      </c>
      <c r="F119" s="55">
        <f t="shared" si="33"/>
        <v>3.9999994486570548E-6</v>
      </c>
      <c r="G119" s="25">
        <f>C119-C122</f>
        <v>-1.9999999785795808E-3</v>
      </c>
      <c r="H119" s="55">
        <f t="shared" si="34"/>
        <v>3.9999999143183236E-6</v>
      </c>
      <c r="I119" s="2"/>
    </row>
    <row r="120" spans="1:9" ht="15" customHeight="1" x14ac:dyDescent="0.3">
      <c r="A120" s="5">
        <v>698217</v>
      </c>
      <c r="B120" s="4">
        <v>1044535.65</v>
      </c>
      <c r="C120" s="4">
        <v>835349.33700000006</v>
      </c>
      <c r="D120" s="4">
        <v>550.98800000000006</v>
      </c>
      <c r="E120" s="25">
        <f>B120-B122</f>
        <v>2.2000000113621354E-2</v>
      </c>
      <c r="F120" s="55">
        <f t="shared" si="33"/>
        <v>4.8400000499933959E-4</v>
      </c>
      <c r="G120" s="25">
        <f>C120-C122</f>
        <v>3.200000012293458E-2</v>
      </c>
      <c r="H120" s="55">
        <f t="shared" si="34"/>
        <v>1.0240000078678131E-3</v>
      </c>
      <c r="I120" s="2"/>
    </row>
    <row r="121" spans="1:9" ht="15" customHeight="1" x14ac:dyDescent="0.3">
      <c r="A121" s="5">
        <v>699217</v>
      </c>
      <c r="B121" s="4">
        <v>1044535.625</v>
      </c>
      <c r="C121" s="4">
        <v>835349.32400000002</v>
      </c>
      <c r="D121" s="4">
        <v>551.16700000000003</v>
      </c>
      <c r="E121" s="25">
        <f>B121-B122</f>
        <v>-2.9999999096617103E-3</v>
      </c>
      <c r="F121" s="55">
        <f t="shared" si="33"/>
        <v>8.9999994579702697E-6</v>
      </c>
      <c r="G121" s="25">
        <f>C121-C122</f>
        <v>1.9000000087544322E-2</v>
      </c>
      <c r="H121" s="55">
        <f t="shared" si="34"/>
        <v>3.6100000332668424E-4</v>
      </c>
      <c r="I121" s="2"/>
    </row>
    <row r="122" spans="1:9" ht="15" customHeight="1" x14ac:dyDescent="0.3">
      <c r="A122" s="7" t="s">
        <v>48</v>
      </c>
      <c r="B122" s="4">
        <f>AVERAGE(B108:B121)</f>
        <v>1044535.6279999999</v>
      </c>
      <c r="C122" s="4">
        <f>AVERAGE(C108:C121)</f>
        <v>835349.30499999993</v>
      </c>
      <c r="D122" s="4">
        <f>AVERAGE(D108:D121)</f>
        <v>543.74792857142859</v>
      </c>
      <c r="E122" s="60">
        <f>COUNT(E108:E121)-1</f>
        <v>13</v>
      </c>
      <c r="F122" s="55">
        <f>SUM(F108:F121)</f>
        <v>1.2226000004006551E-2</v>
      </c>
      <c r="G122" s="60">
        <f>COUNT(G108:G121)-1</f>
        <v>13</v>
      </c>
      <c r="H122" s="55">
        <f>SUM(H108:H121)</f>
        <v>3.0686000019997359E-2</v>
      </c>
      <c r="I122" s="2"/>
    </row>
    <row r="123" spans="1:9" ht="15" customHeight="1" x14ac:dyDescent="0.3">
      <c r="A123" s="5"/>
      <c r="B123" s="4"/>
      <c r="C123" s="4"/>
      <c r="D123" s="4"/>
      <c r="E123" s="52" t="s">
        <v>45</v>
      </c>
      <c r="F123" s="55">
        <f>SQRT((F122)/E122)</f>
        <v>3.0666945377225537E-2</v>
      </c>
      <c r="G123" s="52" t="s">
        <v>45</v>
      </c>
      <c r="H123" s="55">
        <f>SQRT((H122)/G122)</f>
        <v>4.8584581299006759E-2</v>
      </c>
    </row>
    <row r="124" spans="1:9" ht="15" customHeight="1" x14ac:dyDescent="0.3">
      <c r="A124" s="5"/>
      <c r="B124" s="4"/>
      <c r="C124" s="4"/>
      <c r="D124" s="4"/>
      <c r="E124" s="5"/>
      <c r="F124" s="5"/>
      <c r="G124" s="5"/>
      <c r="H124" s="5"/>
    </row>
  </sheetData>
  <mergeCells count="8">
    <mergeCell ref="A91:H91"/>
    <mergeCell ref="A107:H107"/>
    <mergeCell ref="A1:H1"/>
    <mergeCell ref="A3:H3"/>
    <mergeCell ref="A22:H22"/>
    <mergeCell ref="A40:H40"/>
    <mergeCell ref="A54:H54"/>
    <mergeCell ref="A73:H73"/>
  </mergeCells>
  <printOptions horizontalCentered="1" gridLines="1"/>
  <pageMargins left="0.5" right="0.5" top="0.5" bottom="1" header="0.3" footer="0.3"/>
  <pageSetup orientation="portrait" r:id="rId1"/>
  <headerFooter>
    <oddFooter xml:space="preserve">&amp;L&amp;D
&amp;P OF &amp;N&amp;C&amp;F&amp;R
</oddFooter>
  </headerFooter>
  <rowBreaks count="3" manualBreakCount="3">
    <brk id="39" max="16383" man="1"/>
    <brk id="72" max="1638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P52"/>
  <sheetViews>
    <sheetView topLeftCell="A19" workbookViewId="0">
      <selection activeCell="B51" sqref="B51:D51"/>
    </sheetView>
  </sheetViews>
  <sheetFormatPr defaultRowHeight="14.4" x14ac:dyDescent="0.3"/>
  <cols>
    <col min="1" max="1" width="12.6640625" customWidth="1"/>
    <col min="2" max="3" width="12.6640625" style="1" customWidth="1"/>
    <col min="4" max="4" width="11.6640625" style="1" customWidth="1"/>
    <col min="5" max="8" width="10.6640625" customWidth="1"/>
    <col min="9" max="9" width="4.6640625" customWidth="1"/>
    <col min="10" max="10" width="10.6640625" customWidth="1"/>
    <col min="12" max="18" width="15.6640625" customWidth="1"/>
  </cols>
  <sheetData>
    <row r="1" spans="1:16" s="5" customFormat="1" ht="24.9" customHeight="1" thickBot="1" x14ac:dyDescent="0.3">
      <c r="A1" s="66" t="s">
        <v>62</v>
      </c>
      <c r="B1" s="67"/>
      <c r="C1" s="67"/>
      <c r="D1" s="67"/>
      <c r="E1" s="67"/>
      <c r="F1" s="67"/>
      <c r="G1" s="67"/>
      <c r="H1" s="68"/>
    </row>
    <row r="2" spans="1:16" s="5" customFormat="1" ht="50.1" customHeight="1" thickBot="1" x14ac:dyDescent="0.3">
      <c r="A2" s="56" t="s">
        <v>3</v>
      </c>
      <c r="B2" s="57" t="s">
        <v>0</v>
      </c>
      <c r="C2" s="57" t="s">
        <v>1</v>
      </c>
      <c r="D2" s="57" t="s">
        <v>2</v>
      </c>
      <c r="E2" s="58" t="s">
        <v>4</v>
      </c>
      <c r="F2" s="58" t="s">
        <v>46</v>
      </c>
      <c r="G2" s="58" t="s">
        <v>5</v>
      </c>
      <c r="H2" s="59" t="s">
        <v>46</v>
      </c>
      <c r="J2" s="7"/>
      <c r="L2" s="7"/>
      <c r="M2" s="7"/>
      <c r="N2" s="7"/>
      <c r="O2" s="7"/>
      <c r="P2" s="7"/>
    </row>
    <row r="3" spans="1:16" s="13" customFormat="1" ht="20.100000000000001" customHeight="1" x14ac:dyDescent="0.3">
      <c r="A3" s="69" t="s">
        <v>40</v>
      </c>
      <c r="B3" s="69"/>
      <c r="C3" s="69"/>
      <c r="D3" s="69"/>
      <c r="E3" s="69"/>
      <c r="F3" s="69"/>
      <c r="G3" s="69"/>
      <c r="H3" s="69"/>
    </row>
    <row r="4" spans="1:16" s="5" customFormat="1" ht="15" customHeight="1" x14ac:dyDescent="0.25">
      <c r="A4" s="5">
        <v>144311</v>
      </c>
      <c r="B4" s="4">
        <v>1044367.644</v>
      </c>
      <c r="C4" s="4">
        <v>835273.21299999999</v>
      </c>
      <c r="D4" s="5">
        <v>554.58699999999999</v>
      </c>
      <c r="E4" s="25">
        <f>B4-B6</f>
        <v>4.9499999964609742E-2</v>
      </c>
      <c r="F4" s="55">
        <f>E4*E4</f>
        <v>2.4502499964963644E-3</v>
      </c>
      <c r="G4" s="25">
        <f>C4-C6</f>
        <v>-4.649999993853271E-2</v>
      </c>
      <c r="H4" s="55">
        <f>G4*G4</f>
        <v>2.162249994283542E-3</v>
      </c>
    </row>
    <row r="5" spans="1:16" s="5" customFormat="1" ht="15" customHeight="1" x14ac:dyDescent="0.25">
      <c r="A5" s="5">
        <v>145301</v>
      </c>
      <c r="B5" s="4">
        <v>1044367.545</v>
      </c>
      <c r="C5" s="4">
        <v>835273.30599999998</v>
      </c>
      <c r="D5" s="5">
        <v>554.529</v>
      </c>
      <c r="E5" s="25">
        <f>B5-B6</f>
        <v>-4.9499999964609742E-2</v>
      </c>
      <c r="F5" s="55">
        <f t="shared" ref="F5" si="0">E5*E5</f>
        <v>2.4502499964963644E-3</v>
      </c>
      <c r="G5" s="25">
        <f>C5-C6</f>
        <v>4.6500000054948032E-2</v>
      </c>
      <c r="H5" s="55">
        <f t="shared" ref="H5" si="1">G5*G5</f>
        <v>2.1622500051101672E-3</v>
      </c>
    </row>
    <row r="6" spans="1:16" s="5" customFormat="1" ht="15" customHeight="1" x14ac:dyDescent="0.25">
      <c r="A6" s="54" t="s">
        <v>48</v>
      </c>
      <c r="B6" s="4">
        <f>AVERAGE(B4:B5)</f>
        <v>1044367.5945</v>
      </c>
      <c r="C6" s="4">
        <f>AVERAGE(C4:C5)</f>
        <v>835273.25949999993</v>
      </c>
      <c r="D6" s="4">
        <f>AVERAGE(D4:D5)</f>
        <v>554.55799999999999</v>
      </c>
      <c r="E6" s="60">
        <f>COUNT(E4:E5)-1</f>
        <v>1</v>
      </c>
      <c r="F6" s="55">
        <f>SUM(F4:F5)</f>
        <v>4.9004999929927288E-3</v>
      </c>
      <c r="G6" s="60">
        <f>COUNT(G4:G5)-1</f>
        <v>1</v>
      </c>
      <c r="H6" s="55">
        <f>SUM(H4:H5)</f>
        <v>4.3244999993937092E-3</v>
      </c>
    </row>
    <row r="7" spans="1:16" s="5" customFormat="1" ht="15" customHeight="1" thickBot="1" x14ac:dyDescent="0.35">
      <c r="A7" s="54"/>
      <c r="B7" s="4"/>
      <c r="C7" s="4"/>
      <c r="D7" s="4"/>
      <c r="E7" s="52" t="s">
        <v>45</v>
      </c>
      <c r="F7" s="55">
        <f>SQRT((F6)/E6)</f>
        <v>7.0003571287418825E-2</v>
      </c>
      <c r="G7" s="52" t="s">
        <v>45</v>
      </c>
      <c r="H7" s="55">
        <f>SQRT((H6)/G6)</f>
        <v>6.576093064573911E-2</v>
      </c>
    </row>
    <row r="8" spans="1:16" s="5" customFormat="1" ht="20.100000000000001" customHeight="1" thickBot="1" x14ac:dyDescent="0.3">
      <c r="A8" s="63" t="s">
        <v>44</v>
      </c>
      <c r="B8" s="64"/>
      <c r="C8" s="64"/>
      <c r="D8" s="64"/>
      <c r="E8" s="64"/>
      <c r="F8" s="64"/>
      <c r="G8" s="64"/>
      <c r="H8" s="65"/>
    </row>
    <row r="9" spans="1:16" s="5" customFormat="1" ht="15" customHeight="1" x14ac:dyDescent="0.25">
      <c r="A9" s="5">
        <v>144312</v>
      </c>
      <c r="B9" s="4">
        <v>1044340.64</v>
      </c>
      <c r="C9" s="4">
        <v>835491.19799999997</v>
      </c>
      <c r="D9" s="4">
        <v>554.31200000000001</v>
      </c>
      <c r="E9" s="25">
        <f>B9-B13</f>
        <v>6.5750000067055225E-2</v>
      </c>
      <c r="F9" s="55">
        <f>E9*E9</f>
        <v>4.3230625088177621E-3</v>
      </c>
      <c r="G9" s="25">
        <f>C9-C13</f>
        <v>-0.10999999998603016</v>
      </c>
      <c r="H9" s="55">
        <f>G9*G9</f>
        <v>1.2099999996926635E-2</v>
      </c>
    </row>
    <row r="10" spans="1:16" s="5" customFormat="1" ht="15" customHeight="1" x14ac:dyDescent="0.25">
      <c r="A10" s="5">
        <v>145302</v>
      </c>
      <c r="B10" s="4">
        <v>1044340.596</v>
      </c>
      <c r="C10" s="4">
        <v>835491.34100000001</v>
      </c>
      <c r="D10" s="4">
        <v>554.52599999999995</v>
      </c>
      <c r="E10" s="25">
        <f>B10-B13</f>
        <v>2.1750000072643161E-2</v>
      </c>
      <c r="F10" s="55">
        <f t="shared" ref="F10:F12" si="2">E10*E10</f>
        <v>4.730625031599775E-4</v>
      </c>
      <c r="G10" s="25">
        <f>C10-C13</f>
        <v>3.3000000054016709E-2</v>
      </c>
      <c r="H10" s="55">
        <f t="shared" ref="H10:H12" si="3">G10*G10</f>
        <v>1.0890000035651028E-3</v>
      </c>
    </row>
    <row r="11" spans="1:16" s="5" customFormat="1" ht="15" customHeight="1" x14ac:dyDescent="0.25">
      <c r="A11" s="5">
        <v>441312</v>
      </c>
      <c r="B11" s="4">
        <v>1044340.482</v>
      </c>
      <c r="C11" s="4">
        <v>835491.32799999998</v>
      </c>
      <c r="D11" s="4">
        <v>451.85500000000002</v>
      </c>
      <c r="E11" s="25">
        <f>B11-B13</f>
        <v>-9.2249999986961484E-2</v>
      </c>
      <c r="F11" s="55">
        <f t="shared" si="2"/>
        <v>8.5100624975943933E-3</v>
      </c>
      <c r="G11" s="25">
        <f>C11-C13</f>
        <v>2.0000000018626451E-2</v>
      </c>
      <c r="H11" s="55">
        <f t="shared" si="3"/>
        <v>4.0000000074505806E-4</v>
      </c>
    </row>
    <row r="12" spans="1:16" s="5" customFormat="1" ht="15" customHeight="1" x14ac:dyDescent="0.25">
      <c r="A12" s="5">
        <v>567322</v>
      </c>
      <c r="B12" s="4">
        <v>1044340.579</v>
      </c>
      <c r="C12" s="4">
        <v>835491.36499999999</v>
      </c>
      <c r="D12" s="4">
        <v>554.702</v>
      </c>
      <c r="E12" s="25">
        <f>B12-B13</f>
        <v>4.7500000800937414E-3</v>
      </c>
      <c r="F12" s="55">
        <f t="shared" si="2"/>
        <v>2.256250076089055E-5</v>
      </c>
      <c r="G12" s="25">
        <f>C12-C13</f>
        <v>5.7000000029802322E-2</v>
      </c>
      <c r="H12" s="55">
        <f t="shared" si="3"/>
        <v>3.2490000033974648E-3</v>
      </c>
    </row>
    <row r="13" spans="1:16" s="5" customFormat="1" ht="15" customHeight="1" x14ac:dyDescent="0.25">
      <c r="A13" s="54" t="s">
        <v>48</v>
      </c>
      <c r="B13" s="4">
        <f>AVERAGE(B9:B12)</f>
        <v>1044340.5742499999</v>
      </c>
      <c r="C13" s="4">
        <f>AVERAGE(C9:C12)</f>
        <v>835491.30799999996</v>
      </c>
      <c r="D13" s="4">
        <f>AVERAGE(D9:D12)</f>
        <v>528.84875</v>
      </c>
      <c r="E13" s="60">
        <f>COUNT(E9:E12)-1</f>
        <v>3</v>
      </c>
      <c r="F13" s="55">
        <f>SUM(F9:F12)</f>
        <v>1.3328750010333025E-2</v>
      </c>
      <c r="G13" s="60">
        <f>COUNT(G9:G12)-1</f>
        <v>3</v>
      </c>
      <c r="H13" s="55">
        <f>SUM(H9:H12)</f>
        <v>1.6838000004634261E-2</v>
      </c>
    </row>
    <row r="14" spans="1:16" s="5" customFormat="1" ht="15" customHeight="1" thickBot="1" x14ac:dyDescent="0.35">
      <c r="B14" s="4"/>
      <c r="C14" s="4"/>
      <c r="D14" s="4"/>
      <c r="E14" s="52" t="s">
        <v>45</v>
      </c>
      <c r="F14" s="55">
        <f>SQRT((F13)/E13)</f>
        <v>6.6655207374300529E-2</v>
      </c>
      <c r="G14" s="52" t="s">
        <v>45</v>
      </c>
      <c r="H14" s="55">
        <f>SQRT((H13)/G13)</f>
        <v>7.4917732668650747E-2</v>
      </c>
    </row>
    <row r="15" spans="1:16" s="5" customFormat="1" ht="20.100000000000001" customHeight="1" thickBot="1" x14ac:dyDescent="0.3">
      <c r="A15" s="63" t="s">
        <v>43</v>
      </c>
      <c r="B15" s="64"/>
      <c r="C15" s="64"/>
      <c r="D15" s="64"/>
      <c r="E15" s="64"/>
      <c r="F15" s="64"/>
      <c r="G15" s="64"/>
      <c r="H15" s="65"/>
    </row>
    <row r="16" spans="1:16" s="5" customFormat="1" ht="15" customHeight="1" x14ac:dyDescent="0.25">
      <c r="A16" s="5">
        <v>144313</v>
      </c>
      <c r="B16" s="4">
        <v>1044016.027</v>
      </c>
      <c r="C16" s="4">
        <v>835271.98400000005</v>
      </c>
      <c r="D16" s="4">
        <v>559.70699999999999</v>
      </c>
      <c r="E16" s="25">
        <f>B16-B19</f>
        <v>-1.2333333259448409E-2</v>
      </c>
      <c r="F16" s="55">
        <f>E16*E16</f>
        <v>1.5211110928861632E-4</v>
      </c>
      <c r="G16" s="25">
        <f>C16-C19</f>
        <v>-6.7999999970197678E-2</v>
      </c>
      <c r="H16" s="55">
        <f>G16*G16</f>
        <v>4.6239999959468842E-3</v>
      </c>
    </row>
    <row r="17" spans="1:8" s="5" customFormat="1" ht="15" customHeight="1" x14ac:dyDescent="0.25">
      <c r="A17" s="5">
        <v>145303</v>
      </c>
      <c r="B17" s="4">
        <v>1044016.06</v>
      </c>
      <c r="C17" s="4">
        <v>835272.01100000006</v>
      </c>
      <c r="D17" s="4">
        <v>559.58299999999997</v>
      </c>
      <c r="E17" s="25">
        <f>B17-B19</f>
        <v>2.06666667945683E-2</v>
      </c>
      <c r="F17" s="55">
        <f t="shared" ref="F17:F18" si="4">E17*E17</f>
        <v>4.2711111639771198E-4</v>
      </c>
      <c r="G17" s="25">
        <f>C17-C19</f>
        <v>-4.0999999968335032E-2</v>
      </c>
      <c r="H17" s="55">
        <f t="shared" ref="H17:H18" si="5">G17*G17</f>
        <v>1.6809999974034726E-3</v>
      </c>
    </row>
    <row r="18" spans="1:8" s="5" customFormat="1" ht="15" customHeight="1" x14ac:dyDescent="0.25">
      <c r="A18" s="5">
        <v>698313</v>
      </c>
      <c r="B18" s="4">
        <v>1044016.031</v>
      </c>
      <c r="C18" s="4">
        <v>835272.16099999996</v>
      </c>
      <c r="D18" s="4">
        <v>559.87699999999995</v>
      </c>
      <c r="E18" s="25">
        <f>B18-B19</f>
        <v>-8.3333333022892475E-3</v>
      </c>
      <c r="F18" s="55">
        <f t="shared" si="4"/>
        <v>6.9444443927043015E-5</v>
      </c>
      <c r="G18" s="25">
        <f>C18-C19</f>
        <v>0.10899999993853271</v>
      </c>
      <c r="H18" s="55">
        <f t="shared" si="5"/>
        <v>1.1880999986600131E-2</v>
      </c>
    </row>
    <row r="19" spans="1:8" s="5" customFormat="1" ht="15" customHeight="1" x14ac:dyDescent="0.25">
      <c r="A19" s="54" t="s">
        <v>48</v>
      </c>
      <c r="B19" s="4">
        <f>AVERAGE(B16:B18)</f>
        <v>1044016.0393333333</v>
      </c>
      <c r="C19" s="4">
        <f>AVERAGE(C16:C18)</f>
        <v>835272.05200000003</v>
      </c>
      <c r="D19" s="4">
        <f>AVERAGE(D16:D18)</f>
        <v>559.72233333333327</v>
      </c>
      <c r="E19" s="60">
        <f>COUNT(E16:E18)-1</f>
        <v>2</v>
      </c>
      <c r="F19" s="55">
        <f>SUM(F16:F18)</f>
        <v>6.4866666961337126E-4</v>
      </c>
      <c r="G19" s="60">
        <f>COUNT(G16:G18)-1</f>
        <v>2</v>
      </c>
      <c r="H19" s="55">
        <f>SUM(H16:H18)</f>
        <v>1.818599997995049E-2</v>
      </c>
    </row>
    <row r="20" spans="1:8" s="5" customFormat="1" ht="15" customHeight="1" thickBot="1" x14ac:dyDescent="0.35">
      <c r="B20" s="4"/>
      <c r="C20" s="4"/>
      <c r="D20" s="4"/>
      <c r="E20" s="52" t="s">
        <v>45</v>
      </c>
      <c r="F20" s="55">
        <f>SQRT((F19)/E19)</f>
        <v>1.8009256919892216E-2</v>
      </c>
      <c r="G20" s="52" t="s">
        <v>45</v>
      </c>
      <c r="H20" s="55">
        <f>SQRT((H19)/G19)</f>
        <v>9.5357223061366694E-2</v>
      </c>
    </row>
    <row r="21" spans="1:8" s="5" customFormat="1" ht="20.100000000000001" customHeight="1" thickBot="1" x14ac:dyDescent="0.3">
      <c r="A21" s="63" t="s">
        <v>47</v>
      </c>
      <c r="B21" s="64"/>
      <c r="C21" s="64"/>
      <c r="D21" s="64"/>
      <c r="E21" s="64"/>
      <c r="F21" s="64"/>
      <c r="G21" s="64"/>
      <c r="H21" s="65"/>
    </row>
    <row r="22" spans="1:8" s="5" customFormat="1" ht="15" customHeight="1" x14ac:dyDescent="0.25">
      <c r="A22" s="5">
        <v>144314</v>
      </c>
      <c r="B22" s="4">
        <v>1044365.044</v>
      </c>
      <c r="C22" s="4">
        <v>834994.48600000003</v>
      </c>
      <c r="D22" s="4">
        <v>554.62099999999998</v>
      </c>
      <c r="E22" s="25">
        <f>B22-B27</f>
        <v>-5.7999999262392521E-3</v>
      </c>
      <c r="F22" s="55">
        <f>E22*E22</f>
        <v>3.363999914437533E-5</v>
      </c>
      <c r="G22" s="25">
        <f>C22-C27</f>
        <v>-1.8999999971129E-2</v>
      </c>
      <c r="H22" s="55">
        <f>G22*G22</f>
        <v>3.6099999890290199E-4</v>
      </c>
    </row>
    <row r="23" spans="1:8" s="5" customFormat="1" ht="15" customHeight="1" x14ac:dyDescent="0.25">
      <c r="A23" s="5">
        <v>145304</v>
      </c>
      <c r="B23" s="4">
        <v>1044365.0919999999</v>
      </c>
      <c r="C23" s="4">
        <v>834994.53899999999</v>
      </c>
      <c r="D23" s="4">
        <v>554.60699999999997</v>
      </c>
      <c r="E23" s="25">
        <f>B23-B27</f>
        <v>4.2200000025331974E-2</v>
      </c>
      <c r="F23" s="55">
        <f t="shared" ref="F23:F26" si="6">E23*E23</f>
        <v>1.7808400021380186E-3</v>
      </c>
      <c r="G23" s="25">
        <f>C23-C27</f>
        <v>3.3999999985098839E-2</v>
      </c>
      <c r="H23" s="55">
        <f t="shared" ref="H23:H26" si="7">G23*G23</f>
        <v>1.155999998986721E-3</v>
      </c>
    </row>
    <row r="24" spans="1:8" s="5" customFormat="1" ht="15" customHeight="1" x14ac:dyDescent="0.25">
      <c r="A24" s="5">
        <v>441314</v>
      </c>
      <c r="B24" s="4">
        <v>1044364.971</v>
      </c>
      <c r="C24" s="4">
        <v>834994.45</v>
      </c>
      <c r="D24" s="4">
        <v>452.04199999999997</v>
      </c>
      <c r="E24" s="25">
        <f>B24-B27</f>
        <v>-7.8799999901093543E-2</v>
      </c>
      <c r="F24" s="55">
        <f t="shared" si="6"/>
        <v>6.2094399844123422E-3</v>
      </c>
      <c r="G24" s="25">
        <f>C24-C27</f>
        <v>-5.5000000051222742E-2</v>
      </c>
      <c r="H24" s="55">
        <f t="shared" si="7"/>
        <v>3.0250000056345015E-3</v>
      </c>
    </row>
    <row r="25" spans="1:8" s="5" customFormat="1" ht="15" customHeight="1" x14ac:dyDescent="0.25">
      <c r="A25" s="5">
        <v>473304</v>
      </c>
      <c r="B25" s="4">
        <v>1044365.025</v>
      </c>
      <c r="C25" s="4">
        <v>834994.53200000001</v>
      </c>
      <c r="D25" s="4">
        <v>554.61500000000001</v>
      </c>
      <c r="E25" s="25">
        <f>B25-B27</f>
        <v>-2.4799999897368252E-2</v>
      </c>
      <c r="F25" s="55">
        <f t="shared" si="6"/>
        <v>6.1503999490946531E-4</v>
      </c>
      <c r="G25" s="25">
        <f>C25-C27</f>
        <v>2.7000000001862645E-2</v>
      </c>
      <c r="H25" s="55">
        <f t="shared" si="7"/>
        <v>7.2900000010058278E-4</v>
      </c>
    </row>
    <row r="26" spans="1:8" s="5" customFormat="1" ht="15" customHeight="1" x14ac:dyDescent="0.25">
      <c r="A26" s="5">
        <v>698314</v>
      </c>
      <c r="B26" s="4">
        <v>1044365.117</v>
      </c>
      <c r="C26" s="4">
        <v>834994.51800000004</v>
      </c>
      <c r="D26" s="4">
        <v>554.62400000000002</v>
      </c>
      <c r="E26" s="25">
        <f>B26-B27</f>
        <v>6.7200000048615038E-2</v>
      </c>
      <c r="F26" s="55">
        <f t="shared" si="6"/>
        <v>4.5158400065338613E-3</v>
      </c>
      <c r="G26" s="25">
        <f>C26-C27</f>
        <v>1.3000000035390258E-2</v>
      </c>
      <c r="H26" s="55">
        <f t="shared" si="7"/>
        <v>1.690000009201467E-4</v>
      </c>
    </row>
    <row r="27" spans="1:8" s="5" customFormat="1" ht="15" customHeight="1" x14ac:dyDescent="0.25">
      <c r="A27" s="54" t="s">
        <v>48</v>
      </c>
      <c r="B27" s="4">
        <f>AVERAGE(B22:B26)</f>
        <v>1044365.0497999999</v>
      </c>
      <c r="C27" s="4">
        <f>AVERAGE(C22:C26)</f>
        <v>834994.505</v>
      </c>
      <c r="D27" s="4">
        <f>AVERAGE(D22:D26)</f>
        <v>534.10180000000003</v>
      </c>
      <c r="E27" s="60">
        <f>COUNT(E22:E26)-1</f>
        <v>4</v>
      </c>
      <c r="F27" s="55">
        <f>SUM(F22:F26)</f>
        <v>1.3154799987138064E-2</v>
      </c>
      <c r="G27" s="60">
        <f>COUNT(G22:G26)-1</f>
        <v>4</v>
      </c>
      <c r="H27" s="55">
        <f>SUM(H22:H26)</f>
        <v>5.4400000045448545E-3</v>
      </c>
    </row>
    <row r="28" spans="1:8" s="5" customFormat="1" ht="15" customHeight="1" thickBot="1" x14ac:dyDescent="0.3">
      <c r="B28" s="4"/>
      <c r="C28" s="4"/>
      <c r="D28" s="4"/>
      <c r="E28" s="53" t="s">
        <v>45</v>
      </c>
      <c r="F28" s="55">
        <f>SQRT((F27)/E27)</f>
        <v>5.7347188220387195E-2</v>
      </c>
      <c r="G28" s="53" t="s">
        <v>45</v>
      </c>
      <c r="H28" s="55">
        <f>SQRT((H27)/G27)</f>
        <v>3.6878177844576511E-2</v>
      </c>
    </row>
    <row r="29" spans="1:8" s="5" customFormat="1" ht="20.100000000000001" customHeight="1" thickBot="1" x14ac:dyDescent="0.3">
      <c r="A29" s="63" t="s">
        <v>42</v>
      </c>
      <c r="B29" s="64"/>
      <c r="C29" s="64"/>
      <c r="D29" s="64"/>
      <c r="E29" s="64"/>
      <c r="F29" s="64"/>
      <c r="G29" s="64"/>
      <c r="H29" s="65"/>
    </row>
    <row r="30" spans="1:8" s="5" customFormat="1" ht="15" customHeight="1" x14ac:dyDescent="0.25">
      <c r="A30" s="5">
        <v>144315</v>
      </c>
      <c r="B30" s="4">
        <v>1044568.752</v>
      </c>
      <c r="C30" s="4">
        <v>834694.60600000003</v>
      </c>
      <c r="D30" s="4">
        <v>533.452</v>
      </c>
      <c r="E30" s="25">
        <f>B30-B35</f>
        <v>8.4799999953247607E-2</v>
      </c>
      <c r="F30" s="55">
        <f>E30*E30</f>
        <v>7.1910399920707942E-3</v>
      </c>
      <c r="G30" s="25">
        <f>C30-C35</f>
        <v>-1.1800000094808638E-2</v>
      </c>
      <c r="H30" s="55">
        <f>G30*G30</f>
        <v>1.3924000223748385E-4</v>
      </c>
    </row>
    <row r="31" spans="1:8" s="5" customFormat="1" ht="15" customHeight="1" x14ac:dyDescent="0.25">
      <c r="A31" s="5">
        <v>145305</v>
      </c>
      <c r="B31" s="4">
        <v>1044568.706</v>
      </c>
      <c r="C31" s="4">
        <v>834694.69900000002</v>
      </c>
      <c r="D31" s="4">
        <v>533.81899999999996</v>
      </c>
      <c r="E31" s="25">
        <f>B31-B35</f>
        <v>3.8799999980255961E-2</v>
      </c>
      <c r="F31" s="55">
        <f t="shared" ref="F31:F34" si="8">E31*E31</f>
        <v>1.5054399984678626E-3</v>
      </c>
      <c r="G31" s="25">
        <f>C31-C35</f>
        <v>8.1199999898672104E-2</v>
      </c>
      <c r="H31" s="55">
        <f t="shared" ref="H31:H34" si="9">G31*G31</f>
        <v>6.5934399835443497E-3</v>
      </c>
    </row>
    <row r="32" spans="1:8" s="5" customFormat="1" ht="15" customHeight="1" x14ac:dyDescent="0.25">
      <c r="A32" s="5">
        <v>473305</v>
      </c>
      <c r="B32" s="4">
        <v>1044568.6459999999</v>
      </c>
      <c r="C32" s="4">
        <v>834694.53799999994</v>
      </c>
      <c r="D32" s="4">
        <v>533.80700000000002</v>
      </c>
      <c r="E32" s="25">
        <f>B32-B35</f>
        <v>-2.1200000075623393E-2</v>
      </c>
      <c r="F32" s="55">
        <f t="shared" si="8"/>
        <v>4.4944000320643187E-4</v>
      </c>
      <c r="G32" s="25">
        <f>C32-C35</f>
        <v>-7.9800000181421638E-2</v>
      </c>
      <c r="H32" s="55">
        <f t="shared" si="9"/>
        <v>6.3680400289548933E-3</v>
      </c>
    </row>
    <row r="33" spans="1:8" s="5" customFormat="1" ht="15" customHeight="1" x14ac:dyDescent="0.25">
      <c r="A33" s="5">
        <v>698315</v>
      </c>
      <c r="B33" s="4">
        <v>1044568.628</v>
      </c>
      <c r="C33" s="4">
        <v>834694.62100000004</v>
      </c>
      <c r="D33" s="4">
        <v>533.66399999999999</v>
      </c>
      <c r="E33" s="25">
        <f>B33-B35</f>
        <v>-3.9199999999254942E-2</v>
      </c>
      <c r="F33" s="55">
        <f t="shared" si="8"/>
        <v>1.5366399999415874E-3</v>
      </c>
      <c r="G33" s="25">
        <f>C33-C35</f>
        <v>3.1999999191612005E-3</v>
      </c>
      <c r="H33" s="55">
        <f t="shared" si="9"/>
        <v>1.023999948263169E-5</v>
      </c>
    </row>
    <row r="34" spans="1:8" s="5" customFormat="1" ht="15" customHeight="1" x14ac:dyDescent="0.25">
      <c r="A34" s="5">
        <v>698325</v>
      </c>
      <c r="B34" s="4">
        <v>1044568.6040000001</v>
      </c>
      <c r="C34" s="4">
        <v>834694.625</v>
      </c>
      <c r="D34" s="4">
        <v>533.74</v>
      </c>
      <c r="E34" s="25">
        <f>B34-B35</f>
        <v>-6.3199999975040555E-2</v>
      </c>
      <c r="F34" s="55">
        <f t="shared" si="8"/>
        <v>3.9942399968451265E-3</v>
      </c>
      <c r="G34" s="25">
        <f>C34-C35</f>
        <v>7.1999998763203621E-3</v>
      </c>
      <c r="H34" s="55">
        <f t="shared" si="9"/>
        <v>5.1839998219013229E-5</v>
      </c>
    </row>
    <row r="35" spans="1:8" s="5" customFormat="1" ht="15" customHeight="1" x14ac:dyDescent="0.25">
      <c r="A35" s="54" t="s">
        <v>48</v>
      </c>
      <c r="B35" s="4">
        <f>AVERAGE(B30:B34)</f>
        <v>1044568.6672</v>
      </c>
      <c r="C35" s="4">
        <f>AVERAGE(C30:C34)</f>
        <v>834694.61780000012</v>
      </c>
      <c r="D35" s="4">
        <f>AVERAGE(D30:D34)</f>
        <v>533.69640000000004</v>
      </c>
      <c r="E35" s="60">
        <f>COUNT(E30:E34)-1</f>
        <v>4</v>
      </c>
      <c r="F35" s="55">
        <f>SUM(F30:F34)</f>
        <v>1.4676799990531803E-2</v>
      </c>
      <c r="G35" s="60">
        <f>COUNT(G30:G34)-1</f>
        <v>4</v>
      </c>
      <c r="H35" s="55">
        <f>SUM(H30:H34)</f>
        <v>1.3162800012438372E-2</v>
      </c>
    </row>
    <row r="36" spans="1:8" s="5" customFormat="1" ht="15" customHeight="1" thickBot="1" x14ac:dyDescent="0.3">
      <c r="B36" s="4"/>
      <c r="C36" s="4"/>
      <c r="D36" s="4"/>
      <c r="E36" s="53" t="s">
        <v>45</v>
      </c>
      <c r="F36" s="55">
        <f>SQRT((F35)/E35)</f>
        <v>6.057392176203346E-2</v>
      </c>
      <c r="G36" s="53" t="s">
        <v>45</v>
      </c>
      <c r="H36" s="55">
        <f>SQRT((H35)/G35)</f>
        <v>5.7364623271748183E-2</v>
      </c>
    </row>
    <row r="37" spans="1:8" s="5" customFormat="1" ht="20.100000000000001" customHeight="1" thickBot="1" x14ac:dyDescent="0.3">
      <c r="A37" s="63" t="s">
        <v>41</v>
      </c>
      <c r="B37" s="64"/>
      <c r="C37" s="64"/>
      <c r="D37" s="64"/>
      <c r="E37" s="64"/>
      <c r="F37" s="64"/>
      <c r="G37" s="64"/>
      <c r="H37" s="65"/>
    </row>
    <row r="38" spans="1:8" s="5" customFormat="1" ht="15" customHeight="1" x14ac:dyDescent="0.25">
      <c r="A38" s="5">
        <v>144316</v>
      </c>
      <c r="B38" s="4">
        <v>1044749.772</v>
      </c>
      <c r="C38" s="4">
        <v>835098.61699999997</v>
      </c>
      <c r="D38" s="4">
        <v>535.25300000000004</v>
      </c>
      <c r="E38" s="25">
        <f>B38-B43</f>
        <v>0.10900000005494803</v>
      </c>
      <c r="F38" s="55">
        <f>E38*E38</f>
        <v>1.1881000011978671E-2</v>
      </c>
      <c r="G38" s="25">
        <f>C38-C43</f>
        <v>3.0799999949522316E-2</v>
      </c>
      <c r="H38" s="55">
        <f>G38*G38</f>
        <v>9.4863999689057468E-4</v>
      </c>
    </row>
    <row r="39" spans="1:8" s="5" customFormat="1" ht="15" customHeight="1" x14ac:dyDescent="0.25">
      <c r="A39" s="5">
        <v>145306</v>
      </c>
      <c r="B39" s="4">
        <v>1044749.625</v>
      </c>
      <c r="C39" s="4">
        <v>835098.52099999995</v>
      </c>
      <c r="D39" s="4">
        <v>535.14599999999996</v>
      </c>
      <c r="E39" s="25">
        <f>B39-B43</f>
        <v>-3.7999999942258E-2</v>
      </c>
      <c r="F39" s="55">
        <f t="shared" ref="F39:F42" si="10">E39*E39</f>
        <v>1.443999995611608E-3</v>
      </c>
      <c r="G39" s="25">
        <f>C39-C43</f>
        <v>-6.5200000070035458E-2</v>
      </c>
      <c r="H39" s="55">
        <f t="shared" ref="H39:H42" si="11">G39*G39</f>
        <v>4.2510400091326237E-3</v>
      </c>
    </row>
    <row r="40" spans="1:8" s="5" customFormat="1" ht="15" customHeight="1" x14ac:dyDescent="0.25">
      <c r="A40" s="5">
        <v>441316</v>
      </c>
      <c r="B40" s="4">
        <v>1044749.69</v>
      </c>
      <c r="C40" s="4">
        <v>835098.66700000002</v>
      </c>
      <c r="D40" s="4">
        <v>432.52600000000001</v>
      </c>
      <c r="E40" s="25">
        <f>B40-B43</f>
        <v>2.7000000001862645E-2</v>
      </c>
      <c r="F40" s="55">
        <f t="shared" si="10"/>
        <v>7.2900000010058278E-4</v>
      </c>
      <c r="G40" s="25">
        <f>C40-C43</f>
        <v>8.0799999996088445E-2</v>
      </c>
      <c r="H40" s="55">
        <f t="shared" si="11"/>
        <v>6.5286399993678924E-3</v>
      </c>
    </row>
    <row r="41" spans="1:8" s="5" customFormat="1" ht="15" customHeight="1" x14ac:dyDescent="0.25">
      <c r="A41" s="5">
        <v>473306</v>
      </c>
      <c r="B41" s="4">
        <v>1044749.63</v>
      </c>
      <c r="C41" s="4">
        <v>835098.59400000004</v>
      </c>
      <c r="D41" s="4">
        <v>535.36500000000001</v>
      </c>
      <c r="E41" s="25">
        <f>B41-B43</f>
        <v>-3.2999999937601388E-2</v>
      </c>
      <c r="F41" s="55">
        <f t="shared" si="10"/>
        <v>1.0889999958816916E-3</v>
      </c>
      <c r="G41" s="25">
        <f>C41-C43</f>
        <v>7.8000000212341547E-3</v>
      </c>
      <c r="H41" s="55">
        <f t="shared" si="11"/>
        <v>6.0840000331252814E-5</v>
      </c>
    </row>
    <row r="42" spans="1:8" s="5" customFormat="1" ht="15" customHeight="1" x14ac:dyDescent="0.25">
      <c r="A42" s="5">
        <v>698316</v>
      </c>
      <c r="B42" s="4">
        <v>1044749.598</v>
      </c>
      <c r="C42" s="4">
        <v>835098.53200000001</v>
      </c>
      <c r="D42" s="4">
        <v>535.41099999999994</v>
      </c>
      <c r="E42" s="25">
        <f>B42-B43</f>
        <v>-6.4999999944120646E-2</v>
      </c>
      <c r="F42" s="55">
        <f t="shared" si="10"/>
        <v>4.2249999927356837E-3</v>
      </c>
      <c r="G42" s="25">
        <f>C42-C43</f>
        <v>-5.4200000013224781E-2</v>
      </c>
      <c r="H42" s="55">
        <f t="shared" si="11"/>
        <v>2.9376400014335664E-3</v>
      </c>
    </row>
    <row r="43" spans="1:8" s="5" customFormat="1" ht="15" customHeight="1" x14ac:dyDescent="0.25">
      <c r="A43" s="54" t="s">
        <v>48</v>
      </c>
      <c r="B43" s="4">
        <f>AVERAGE(B38:B42)</f>
        <v>1044749.6629999999</v>
      </c>
      <c r="C43" s="4">
        <f>AVERAGE(C38:C42)</f>
        <v>835098.58620000002</v>
      </c>
      <c r="D43" s="4">
        <f>AVERAGE(D38:D42)</f>
        <v>514.74019999999996</v>
      </c>
      <c r="E43" s="60">
        <f>COUNT(E38:E42)-1</f>
        <v>4</v>
      </c>
      <c r="F43" s="55">
        <f>SUM(F38:F42)</f>
        <v>1.9367999996308238E-2</v>
      </c>
      <c r="G43" s="60">
        <f>COUNT(G38:G42)-1</f>
        <v>4</v>
      </c>
      <c r="H43" s="55">
        <f>SUM(H38:H42)</f>
        <v>1.4726800007155911E-2</v>
      </c>
    </row>
    <row r="44" spans="1:8" ht="15" thickBot="1" x14ac:dyDescent="0.35"/>
    <row r="45" spans="1:8" s="5" customFormat="1" ht="20.100000000000001" customHeight="1" thickBot="1" x14ac:dyDescent="0.3">
      <c r="A45" s="63" t="s">
        <v>51</v>
      </c>
      <c r="B45" s="64"/>
      <c r="C45" s="64"/>
      <c r="D45" s="64"/>
      <c r="E45" s="64"/>
      <c r="F45" s="64"/>
      <c r="G45" s="64"/>
      <c r="H45" s="65"/>
    </row>
    <row r="46" spans="1:8" s="5" customFormat="1" ht="15" customHeight="1" x14ac:dyDescent="0.25">
      <c r="A46" s="5">
        <v>144317</v>
      </c>
      <c r="B46" s="4">
        <v>1044535.6090000001</v>
      </c>
      <c r="C46" s="4">
        <v>835349.33200000005</v>
      </c>
      <c r="D46" s="4">
        <v>551.16300000000001</v>
      </c>
      <c r="E46" s="25">
        <f>B46-B51</f>
        <v>3.200000012293458E-2</v>
      </c>
      <c r="F46" s="55">
        <f>E46*E46</f>
        <v>1.0240000078678131E-3</v>
      </c>
      <c r="G46" s="25">
        <f>C46-C51</f>
        <v>-4.5999999856576324E-3</v>
      </c>
      <c r="H46" s="55">
        <f>G46*G46</f>
        <v>2.1159999868050218E-5</v>
      </c>
    </row>
    <row r="47" spans="1:8" s="5" customFormat="1" ht="15" customHeight="1" x14ac:dyDescent="0.25">
      <c r="A47" s="5">
        <v>145307</v>
      </c>
      <c r="B47" s="4">
        <v>1044535.547</v>
      </c>
      <c r="C47" s="4">
        <v>835349.35</v>
      </c>
      <c r="D47" s="4">
        <v>551.11500000000001</v>
      </c>
      <c r="E47" s="25">
        <f>B47-B51</f>
        <v>-2.9999999911524355E-2</v>
      </c>
      <c r="F47" s="55">
        <f t="shared" ref="F47:F50" si="12">E47*E47</f>
        <v>8.9999999469146132E-4</v>
      </c>
      <c r="G47" s="25">
        <f>C47-C51</f>
        <v>1.3399999937973917E-2</v>
      </c>
      <c r="H47" s="55">
        <f t="shared" ref="H47:H50" si="13">G47*G47</f>
        <v>1.7955999833770095E-4</v>
      </c>
    </row>
    <row r="48" spans="1:8" s="5" customFormat="1" ht="15" customHeight="1" x14ac:dyDescent="0.25">
      <c r="A48" s="5">
        <v>441317</v>
      </c>
      <c r="B48" s="4">
        <v>1044535.478</v>
      </c>
      <c r="C48" s="4">
        <v>835349.31</v>
      </c>
      <c r="D48" s="4">
        <v>448.68</v>
      </c>
      <c r="E48" s="25">
        <f>B48-B51</f>
        <v>-9.8999999929219484E-2</v>
      </c>
      <c r="F48" s="55">
        <f t="shared" si="12"/>
        <v>9.8009999859854577E-3</v>
      </c>
      <c r="G48" s="25">
        <f>C48-C51</f>
        <v>-2.6599999982863665E-2</v>
      </c>
      <c r="H48" s="55">
        <f t="shared" si="13"/>
        <v>7.0755999908834696E-4</v>
      </c>
    </row>
    <row r="49" spans="1:8" s="5" customFormat="1" ht="15" customHeight="1" x14ac:dyDescent="0.25">
      <c r="A49" s="5">
        <v>473307</v>
      </c>
      <c r="B49" s="4">
        <v>1044535.6139999999</v>
      </c>
      <c r="C49" s="4">
        <v>835349.34400000004</v>
      </c>
      <c r="D49" s="4">
        <v>551.12199999999996</v>
      </c>
      <c r="E49" s="25">
        <f>B49-B51</f>
        <v>3.7000000011175871E-2</v>
      </c>
      <c r="F49" s="55">
        <f t="shared" si="12"/>
        <v>1.3690000008270144E-3</v>
      </c>
      <c r="G49" s="25">
        <f>C49-C51</f>
        <v>7.4000000022351742E-3</v>
      </c>
      <c r="H49" s="55">
        <f t="shared" si="13"/>
        <v>5.4760000033080578E-5</v>
      </c>
    </row>
    <row r="50" spans="1:8" s="5" customFormat="1" ht="15" customHeight="1" x14ac:dyDescent="0.25">
      <c r="A50" s="5">
        <v>698317</v>
      </c>
      <c r="B50" s="4">
        <v>1044535.637</v>
      </c>
      <c r="C50" s="4">
        <v>835349.34699999995</v>
      </c>
      <c r="D50" s="4">
        <v>551.1</v>
      </c>
      <c r="E50" s="25">
        <f>B50-B51</f>
        <v>6.0000000055879354E-2</v>
      </c>
      <c r="F50" s="55">
        <f t="shared" si="12"/>
        <v>3.6000000067055223E-3</v>
      </c>
      <c r="G50" s="25">
        <f>C50-C51</f>
        <v>1.0399999911896884E-2</v>
      </c>
      <c r="H50" s="55">
        <f t="shared" si="13"/>
        <v>1.081599981674552E-4</v>
      </c>
    </row>
    <row r="51" spans="1:8" s="5" customFormat="1" ht="15" customHeight="1" x14ac:dyDescent="0.25">
      <c r="A51" s="54" t="s">
        <v>48</v>
      </c>
      <c r="B51" s="4">
        <f>AVERAGE(B46:B50)</f>
        <v>1044535.5769999999</v>
      </c>
      <c r="C51" s="4">
        <f>AVERAGE(C46:C50)</f>
        <v>835349.33660000004</v>
      </c>
      <c r="D51" s="4">
        <f>AVERAGE(D46:D50)</f>
        <v>530.63599999999997</v>
      </c>
      <c r="E51" s="60">
        <f>COUNT(E46:E50)-1</f>
        <v>4</v>
      </c>
      <c r="F51" s="55">
        <f>SUM(F46:F50)</f>
        <v>1.669399999607727E-2</v>
      </c>
      <c r="G51" s="60">
        <f>COUNT(G46:G50)-1</f>
        <v>4</v>
      </c>
      <c r="H51" s="55">
        <f>SUM(H46:H50)</f>
        <v>1.0711999954946339E-3</v>
      </c>
    </row>
    <row r="52" spans="1:8" s="5" customFormat="1" ht="15" customHeight="1" x14ac:dyDescent="0.25">
      <c r="B52" s="4"/>
      <c r="C52" s="4"/>
      <c r="D52" s="4"/>
      <c r="E52" s="53" t="s">
        <v>45</v>
      </c>
      <c r="F52" s="55">
        <f>SQRT((F51)/E51)</f>
        <v>6.460263151775876E-2</v>
      </c>
      <c r="G52" s="53" t="s">
        <v>45</v>
      </c>
      <c r="H52" s="55">
        <f>SQRT((H51)/G51)</f>
        <v>1.6364595897047335E-2</v>
      </c>
    </row>
  </sheetData>
  <mergeCells count="8">
    <mergeCell ref="A45:H45"/>
    <mergeCell ref="A37:H37"/>
    <mergeCell ref="A3:H3"/>
    <mergeCell ref="A1:H1"/>
    <mergeCell ref="A8:H8"/>
    <mergeCell ref="A15:H15"/>
    <mergeCell ref="A21:H21"/>
    <mergeCell ref="A29:H29"/>
  </mergeCells>
  <printOptions horizontalCentered="1" gridLines="1"/>
  <pageMargins left="0.5" right="0.5" top="0.5" bottom="0.5" header="0.3" footer="0.3"/>
  <pageSetup orientation="portrait" r:id="rId1"/>
  <headerFooter>
    <oddFooter>&amp;L&amp;D
&amp;P OF &amp;N&amp;C&amp;F</oddFooter>
  </headerFooter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P92"/>
  <sheetViews>
    <sheetView topLeftCell="A63" workbookViewId="0">
      <selection activeCell="B91" sqref="B91:D91"/>
    </sheetView>
  </sheetViews>
  <sheetFormatPr defaultRowHeight="14.4" x14ac:dyDescent="0.3"/>
  <cols>
    <col min="1" max="1" width="12.6640625" customWidth="1"/>
    <col min="2" max="3" width="12.6640625" style="1" customWidth="1"/>
    <col min="4" max="4" width="11.6640625" style="1" customWidth="1"/>
    <col min="5" max="8" width="10.6640625" customWidth="1"/>
    <col min="9" max="9" width="4.6640625" customWidth="1"/>
    <col min="10" max="10" width="10.6640625" customWidth="1"/>
    <col min="12" max="18" width="15.6640625" customWidth="1"/>
  </cols>
  <sheetData>
    <row r="1" spans="1:16" ht="50.1" customHeight="1" thickBot="1" x14ac:dyDescent="0.35">
      <c r="A1" s="66" t="s">
        <v>61</v>
      </c>
      <c r="B1" s="67"/>
      <c r="C1" s="67"/>
      <c r="D1" s="67"/>
      <c r="E1" s="67"/>
      <c r="F1" s="67"/>
      <c r="G1" s="67"/>
      <c r="H1" s="68"/>
      <c r="J1" s="3"/>
      <c r="L1" s="3"/>
      <c r="M1" s="3"/>
      <c r="N1" s="3"/>
      <c r="O1" s="3"/>
      <c r="P1" s="3"/>
    </row>
    <row r="2" spans="1:16" ht="50.1" customHeight="1" thickBot="1" x14ac:dyDescent="0.35">
      <c r="A2" s="56" t="s">
        <v>3</v>
      </c>
      <c r="B2" s="57" t="s">
        <v>0</v>
      </c>
      <c r="C2" s="57" t="s">
        <v>1</v>
      </c>
      <c r="D2" s="57" t="s">
        <v>2</v>
      </c>
      <c r="E2" s="58" t="s">
        <v>4</v>
      </c>
      <c r="F2" s="58" t="s">
        <v>46</v>
      </c>
      <c r="G2" s="58" t="s">
        <v>5</v>
      </c>
      <c r="H2" s="59" t="s">
        <v>46</v>
      </c>
      <c r="J2" s="3"/>
      <c r="L2" s="3"/>
      <c r="M2" s="3"/>
      <c r="N2" s="3"/>
      <c r="O2" s="3"/>
      <c r="P2" s="3"/>
    </row>
    <row r="3" spans="1:16" ht="20.100000000000001" customHeight="1" thickBot="1" x14ac:dyDescent="0.35">
      <c r="A3" s="63" t="s">
        <v>40</v>
      </c>
      <c r="B3" s="64"/>
      <c r="C3" s="64"/>
      <c r="D3" s="64"/>
      <c r="E3" s="64"/>
      <c r="F3" s="64"/>
      <c r="G3" s="64"/>
      <c r="H3" s="65"/>
    </row>
    <row r="4" spans="1:16" ht="15" customHeight="1" x14ac:dyDescent="0.3">
      <c r="A4" s="5">
        <v>144441</v>
      </c>
      <c r="B4" s="4">
        <v>1044367.531</v>
      </c>
      <c r="C4" s="4">
        <v>835273.12600000005</v>
      </c>
      <c r="D4" s="4">
        <v>554.55799999999999</v>
      </c>
      <c r="E4" s="25">
        <f>B4-B16</f>
        <v>-8.5000001126900315E-3</v>
      </c>
      <c r="F4" s="55">
        <f>E4*E4</f>
        <v>7.2250001915730549E-5</v>
      </c>
      <c r="G4" s="25">
        <f>C4-C16</f>
        <v>-9.2416666564531624E-2</v>
      </c>
      <c r="H4" s="55">
        <f>G4*G4</f>
        <v>8.5408402588998174E-3</v>
      </c>
    </row>
    <row r="5" spans="1:16" ht="15" customHeight="1" x14ac:dyDescent="0.3">
      <c r="A5" s="5">
        <v>145401</v>
      </c>
      <c r="B5" s="4">
        <v>1044367.535</v>
      </c>
      <c r="C5" s="4">
        <v>835273.23199999996</v>
      </c>
      <c r="D5" s="4">
        <v>554.59900000000005</v>
      </c>
      <c r="E5" s="25">
        <f>B5-B16</f>
        <v>-4.5000000391155481E-3</v>
      </c>
      <c r="F5" s="55">
        <f t="shared" ref="F5:F7" si="0">E5*E5</f>
        <v>2.0250000352039935E-5</v>
      </c>
      <c r="G5" s="25">
        <f>C5-C16</f>
        <v>1.3583333347924054E-2</v>
      </c>
      <c r="H5" s="55">
        <f t="shared" ref="H5:H7" si="1">G5*G5</f>
        <v>1.8450694484082567E-4</v>
      </c>
    </row>
    <row r="6" spans="1:16" ht="15" customHeight="1" x14ac:dyDescent="0.3">
      <c r="A6" s="5">
        <v>150411</v>
      </c>
      <c r="B6" s="4">
        <v>1044367.528</v>
      </c>
      <c r="C6" s="4">
        <v>835273.14899999998</v>
      </c>
      <c r="D6" s="4">
        <v>554.447</v>
      </c>
      <c r="E6" s="25">
        <f>B6-B16</f>
        <v>-1.1500000022351742E-2</v>
      </c>
      <c r="F6" s="55">
        <f t="shared" si="0"/>
        <v>1.3225000051409006E-4</v>
      </c>
      <c r="G6" s="25">
        <f>C6-C16</f>
        <v>-6.9416666636243463E-2</v>
      </c>
      <c r="H6" s="55">
        <f t="shared" si="1"/>
        <v>4.8186736068873562E-3</v>
      </c>
    </row>
    <row r="7" spans="1:16" ht="15" customHeight="1" x14ac:dyDescent="0.3">
      <c r="A7" s="5">
        <v>151411</v>
      </c>
      <c r="B7" s="4">
        <v>1044367.458</v>
      </c>
      <c r="C7" s="4">
        <v>835273.23699999996</v>
      </c>
      <c r="D7" s="4">
        <v>554.50199999999995</v>
      </c>
      <c r="E7" s="25">
        <f>B7-B16</f>
        <v>-8.1500000087544322E-2</v>
      </c>
      <c r="F7" s="55">
        <f t="shared" si="0"/>
        <v>6.6422500142697249E-3</v>
      </c>
      <c r="G7" s="25">
        <f>C7-C16</f>
        <v>1.8583333352580667E-2</v>
      </c>
      <c r="H7" s="55">
        <f t="shared" si="1"/>
        <v>3.45340278493137E-4</v>
      </c>
    </row>
    <row r="8" spans="1:16" ht="15" customHeight="1" x14ac:dyDescent="0.3">
      <c r="A8" s="5">
        <v>153411</v>
      </c>
      <c r="B8" s="4">
        <v>1044367.59</v>
      </c>
      <c r="C8" s="4">
        <v>835273.22699999996</v>
      </c>
      <c r="D8" s="4">
        <v>554.50300000000004</v>
      </c>
      <c r="E8" s="25">
        <f>B8-B16</f>
        <v>5.0499999895691872E-2</v>
      </c>
      <c r="F8" s="55">
        <f>E8*E8</f>
        <v>2.550249989464879E-3</v>
      </c>
      <c r="G8" s="25">
        <f>C8-C16</f>
        <v>8.5833333432674408E-3</v>
      </c>
      <c r="H8" s="55">
        <f>G8*G8</f>
        <v>7.3673611281646623E-5</v>
      </c>
    </row>
    <row r="9" spans="1:16" ht="15" customHeight="1" x14ac:dyDescent="0.3">
      <c r="A9" s="5">
        <v>160421</v>
      </c>
      <c r="B9" s="4">
        <v>1044367.5550000001</v>
      </c>
      <c r="C9" s="4">
        <v>835273.16899999999</v>
      </c>
      <c r="D9" s="4">
        <v>554.42100000000005</v>
      </c>
      <c r="E9" s="25">
        <f>B9-B16</f>
        <v>1.5499999979510903E-2</v>
      </c>
      <c r="F9" s="55">
        <f t="shared" ref="F9:F12" si="2">E9*E9</f>
        <v>2.40249999364838E-4</v>
      </c>
      <c r="G9" s="25">
        <f>C9-C16</f>
        <v>-4.9416666617617011E-2</v>
      </c>
      <c r="H9" s="55">
        <f t="shared" ref="H9:H12" si="3">G9*G9</f>
        <v>2.4420069395967034E-3</v>
      </c>
    </row>
    <row r="10" spans="1:16" ht="15" customHeight="1" x14ac:dyDescent="0.3">
      <c r="A10" s="5">
        <v>396411</v>
      </c>
      <c r="B10" s="4">
        <v>1044367.528</v>
      </c>
      <c r="C10" s="4">
        <v>835273.29599999997</v>
      </c>
      <c r="D10" s="4">
        <v>554.36400000000003</v>
      </c>
      <c r="E10" s="25">
        <f>B10-B16</f>
        <v>-1.1500000022351742E-2</v>
      </c>
      <c r="F10" s="55">
        <f t="shared" si="2"/>
        <v>1.3225000051409006E-4</v>
      </c>
      <c r="G10" s="25">
        <f>C10-C16</f>
        <v>7.758333336096257E-2</v>
      </c>
      <c r="H10" s="55">
        <f t="shared" si="3"/>
        <v>6.019173615398248E-3</v>
      </c>
    </row>
    <row r="11" spans="1:16" ht="15" customHeight="1" x14ac:dyDescent="0.3">
      <c r="A11" s="5">
        <v>440421</v>
      </c>
      <c r="B11" s="4">
        <v>1044367.573</v>
      </c>
      <c r="C11" s="4">
        <v>835273.31799999997</v>
      </c>
      <c r="D11" s="4">
        <v>554.25</v>
      </c>
      <c r="E11" s="25">
        <f>B11-B16</f>
        <v>3.3499999903142452E-2</v>
      </c>
      <c r="F11" s="55">
        <f t="shared" si="2"/>
        <v>1.1222499935105443E-3</v>
      </c>
      <c r="G11" s="25">
        <f>C11-C16</f>
        <v>9.9583333358168602E-2</v>
      </c>
      <c r="H11" s="55">
        <f t="shared" si="3"/>
        <v>9.9168402827241355E-3</v>
      </c>
    </row>
    <row r="12" spans="1:16" ht="15" customHeight="1" x14ac:dyDescent="0.3">
      <c r="A12" s="5">
        <v>441411</v>
      </c>
      <c r="B12" s="4">
        <v>1044367.568</v>
      </c>
      <c r="C12" s="4">
        <v>835273.12300000002</v>
      </c>
      <c r="D12" s="4">
        <v>451.827</v>
      </c>
      <c r="E12" s="25">
        <f>B12-B16</f>
        <v>2.8499999898485839E-2</v>
      </c>
      <c r="F12" s="55">
        <f t="shared" si="2"/>
        <v>8.1224999421369284E-4</v>
      </c>
      <c r="G12" s="25">
        <f>C12-C16</f>
        <v>-9.5416666590608656E-2</v>
      </c>
      <c r="H12" s="55">
        <f t="shared" si="3"/>
        <v>9.1043402632633736E-3</v>
      </c>
    </row>
    <row r="13" spans="1:16" ht="15" customHeight="1" x14ac:dyDescent="0.3">
      <c r="A13" s="5">
        <v>473401</v>
      </c>
      <c r="B13" s="4">
        <v>1044367.545</v>
      </c>
      <c r="C13" s="4">
        <v>835273.24699999997</v>
      </c>
      <c r="D13" s="4">
        <v>554.30700000000002</v>
      </c>
      <c r="E13" s="25">
        <f>B13-B16</f>
        <v>5.4999999701976776E-3</v>
      </c>
      <c r="F13" s="55">
        <f>E13*E13</f>
        <v>3.0249999672174455E-5</v>
      </c>
      <c r="G13" s="25">
        <f>C13-C16</f>
        <v>2.8583333361893892E-2</v>
      </c>
      <c r="H13" s="55">
        <f>G13*G13</f>
        <v>8.170069460771564E-4</v>
      </c>
    </row>
    <row r="14" spans="1:16" ht="15" customHeight="1" x14ac:dyDescent="0.3">
      <c r="A14" s="5">
        <v>473411</v>
      </c>
      <c r="B14" s="4">
        <v>1044367.548</v>
      </c>
      <c r="C14" s="4">
        <v>835273.29700000002</v>
      </c>
      <c r="D14" s="4">
        <v>554.37599999999998</v>
      </c>
      <c r="E14" s="25">
        <f>B14-B16</f>
        <v>8.4999998798593879E-3</v>
      </c>
      <c r="F14" s="55">
        <f t="shared" ref="F14:F15" si="4">E14*E14</f>
        <v>7.2249997957609608E-5</v>
      </c>
      <c r="G14" s="25">
        <f>C14-C16</f>
        <v>7.8583333408460021E-2</v>
      </c>
      <c r="H14" s="55">
        <f t="shared" ref="H14:H15" si="5">G14*G14</f>
        <v>6.1753402895851888E-3</v>
      </c>
    </row>
    <row r="15" spans="1:16" ht="15" customHeight="1" x14ac:dyDescent="0.3">
      <c r="A15" s="5">
        <v>698411</v>
      </c>
      <c r="B15" s="4">
        <v>1044367.515</v>
      </c>
      <c r="C15" s="4">
        <v>835273.2</v>
      </c>
      <c r="D15" s="4">
        <v>554.38</v>
      </c>
      <c r="E15" s="25">
        <f>B15-B16</f>
        <v>-2.4500000057742E-2</v>
      </c>
      <c r="F15" s="55">
        <f t="shared" si="4"/>
        <v>6.0025000282935793E-4</v>
      </c>
      <c r="G15" s="25">
        <f>C15-C16</f>
        <v>-1.8416666658595204E-2</v>
      </c>
      <c r="H15" s="55">
        <f t="shared" si="5"/>
        <v>3.3917361081381225E-4</v>
      </c>
    </row>
    <row r="16" spans="1:16" ht="15" customHeight="1" x14ac:dyDescent="0.3">
      <c r="A16" s="7" t="s">
        <v>48</v>
      </c>
      <c r="B16" s="4">
        <f>AVERAGE(B4:B15)</f>
        <v>1044367.5395000001</v>
      </c>
      <c r="C16" s="4">
        <f>AVERAGE(C4:C15)</f>
        <v>835273.21841666661</v>
      </c>
      <c r="D16" s="4">
        <f>AVERAGE(D4:D15)</f>
        <v>545.87783333333334</v>
      </c>
      <c r="E16" s="60">
        <f>COUNT(E4:E15)-1</f>
        <v>11</v>
      </c>
      <c r="F16" s="55">
        <f>SUM(F4:F15)</f>
        <v>1.2426999994578773E-2</v>
      </c>
      <c r="G16" s="60">
        <f>COUNT(G4:G15)-1</f>
        <v>11</v>
      </c>
      <c r="H16" s="55">
        <f>SUM(H4:H15)</f>
        <v>4.8776916647861407E-2</v>
      </c>
    </row>
    <row r="17" spans="1:8" ht="15" customHeight="1" thickBot="1" x14ac:dyDescent="0.35">
      <c r="A17" s="5"/>
      <c r="B17" s="4"/>
      <c r="C17" s="4"/>
      <c r="D17" s="4"/>
      <c r="E17" s="62" t="s">
        <v>45</v>
      </c>
      <c r="F17" s="55">
        <f>SQRT((F16)/E16)</f>
        <v>3.3611415802290059E-2</v>
      </c>
      <c r="G17" s="62" t="s">
        <v>45</v>
      </c>
      <c r="H17" s="55">
        <f>SQRT((H16)/G16)</f>
        <v>6.6590278192883254E-2</v>
      </c>
    </row>
    <row r="18" spans="1:8" ht="20.100000000000001" customHeight="1" thickBot="1" x14ac:dyDescent="0.35">
      <c r="A18" s="63" t="s">
        <v>44</v>
      </c>
      <c r="B18" s="64"/>
      <c r="C18" s="64"/>
      <c r="D18" s="64"/>
      <c r="E18" s="64"/>
      <c r="F18" s="64"/>
      <c r="G18" s="64"/>
      <c r="H18" s="65"/>
    </row>
    <row r="19" spans="1:8" ht="15" customHeight="1" x14ac:dyDescent="0.3">
      <c r="A19" s="5">
        <v>144442</v>
      </c>
      <c r="B19" s="4">
        <v>1044340.56</v>
      </c>
      <c r="C19" s="4">
        <v>835491.15099999995</v>
      </c>
      <c r="D19" s="4">
        <v>554.524</v>
      </c>
      <c r="E19" s="25">
        <f>B19-B31</f>
        <v>-9.9999998928979039E-3</v>
      </c>
      <c r="F19" s="55">
        <f>E19*E19</f>
        <v>9.999999785795809E-5</v>
      </c>
      <c r="G19" s="25">
        <f>C19-C31</f>
        <v>-6.8749999860301614E-2</v>
      </c>
      <c r="H19" s="55">
        <f>G19*G19</f>
        <v>4.7265624807914719E-3</v>
      </c>
    </row>
    <row r="20" spans="1:8" ht="15" customHeight="1" x14ac:dyDescent="0.3">
      <c r="A20" s="5">
        <v>145402</v>
      </c>
      <c r="B20" s="4">
        <v>1044340.5379999999</v>
      </c>
      <c r="C20" s="4">
        <v>835491.24699999997</v>
      </c>
      <c r="D20" s="4">
        <v>554.51700000000005</v>
      </c>
      <c r="E20" s="25">
        <f>B20-B31</f>
        <v>-3.2000000006519258E-2</v>
      </c>
      <c r="F20" s="55">
        <f t="shared" ref="F20:F23" si="6">E20*E20</f>
        <v>1.0240000004172326E-3</v>
      </c>
      <c r="G20" s="25">
        <f>C20-C31</f>
        <v>2.725000015925616E-2</v>
      </c>
      <c r="H20" s="55">
        <f t="shared" ref="H20:H23" si="7">G20*G20</f>
        <v>7.4256250867946075E-4</v>
      </c>
    </row>
    <row r="21" spans="1:8" ht="15" customHeight="1" x14ac:dyDescent="0.3">
      <c r="A21" s="5">
        <v>150412</v>
      </c>
      <c r="B21" s="4">
        <v>1044340.598</v>
      </c>
      <c r="C21" s="4">
        <v>835491.21299999999</v>
      </c>
      <c r="D21" s="4">
        <v>554.50400000000002</v>
      </c>
      <c r="E21" s="25">
        <f>B21-B31</f>
        <v>2.8000000049360096E-2</v>
      </c>
      <c r="F21" s="55">
        <f t="shared" si="6"/>
        <v>7.8400000276416539E-4</v>
      </c>
      <c r="G21" s="25">
        <f>C21-C31</f>
        <v>-6.7499998258426785E-3</v>
      </c>
      <c r="H21" s="55">
        <f t="shared" si="7"/>
        <v>4.5562497648876191E-5</v>
      </c>
    </row>
    <row r="22" spans="1:8" ht="15" customHeight="1" x14ac:dyDescent="0.3">
      <c r="A22" s="5">
        <v>151412</v>
      </c>
      <c r="B22" s="4">
        <v>1044340.497</v>
      </c>
      <c r="C22" s="4">
        <v>835491.18099999998</v>
      </c>
      <c r="D22" s="4">
        <v>554.39800000000002</v>
      </c>
      <c r="E22" s="25">
        <f>B22-B31</f>
        <v>-7.299999997485429E-2</v>
      </c>
      <c r="F22" s="55">
        <f t="shared" si="6"/>
        <v>5.3289999963287262E-3</v>
      </c>
      <c r="G22" s="25">
        <f>C22-C31</f>
        <v>-3.8749999832361937E-2</v>
      </c>
      <c r="H22" s="55">
        <f t="shared" si="7"/>
        <v>1.5015624870080501E-3</v>
      </c>
    </row>
    <row r="23" spans="1:8" ht="15" customHeight="1" x14ac:dyDescent="0.3">
      <c r="A23" s="5">
        <v>152412</v>
      </c>
      <c r="B23" s="4">
        <v>1044340.627</v>
      </c>
      <c r="C23" s="4">
        <v>835491.17799999996</v>
      </c>
      <c r="D23" s="4">
        <v>554.52499999999998</v>
      </c>
      <c r="E23" s="25">
        <f>B23-B31</f>
        <v>5.7000000029802322E-2</v>
      </c>
      <c r="F23" s="55">
        <f t="shared" si="6"/>
        <v>3.2490000033974648E-3</v>
      </c>
      <c r="G23" s="25">
        <f>C23-C31</f>
        <v>-4.1749999858438969E-2</v>
      </c>
      <c r="H23" s="55">
        <f t="shared" si="7"/>
        <v>1.7430624881796539E-3</v>
      </c>
    </row>
    <row r="24" spans="1:8" ht="15" customHeight="1" x14ac:dyDescent="0.3">
      <c r="A24" s="5">
        <v>153412</v>
      </c>
      <c r="B24" s="4">
        <v>1044340.59</v>
      </c>
      <c r="C24" s="4">
        <v>835491.201</v>
      </c>
      <c r="D24" s="4">
        <v>554.54600000000005</v>
      </c>
      <c r="E24" s="25">
        <f>B24-B31</f>
        <v>2.0000000018626451E-2</v>
      </c>
      <c r="F24" s="55">
        <f>E24*E24</f>
        <v>4.0000000074505806E-4</v>
      </c>
      <c r="G24" s="25">
        <f>C24-C31</f>
        <v>-1.8749999813735485E-2</v>
      </c>
      <c r="H24" s="55">
        <f>G24*G24</f>
        <v>3.5156249301508073E-4</v>
      </c>
    </row>
    <row r="25" spans="1:8" ht="15" customHeight="1" x14ac:dyDescent="0.3">
      <c r="A25" s="5">
        <v>160422</v>
      </c>
      <c r="B25" s="4">
        <v>1044340.583</v>
      </c>
      <c r="C25" s="4">
        <v>835491.24199999997</v>
      </c>
      <c r="D25" s="4">
        <v>554.52800000000002</v>
      </c>
      <c r="E25" s="25">
        <f>B25-B31</f>
        <v>1.3000000035390258E-2</v>
      </c>
      <c r="F25" s="55">
        <f t="shared" ref="F25:F27" si="8">E25*E25</f>
        <v>1.690000009201467E-4</v>
      </c>
      <c r="G25" s="25">
        <f>C25-C31</f>
        <v>2.2250000154599547E-2</v>
      </c>
      <c r="H25" s="55">
        <f t="shared" ref="H25:H27" si="9">G25*G25</f>
        <v>4.9506250687967983E-4</v>
      </c>
    </row>
    <row r="26" spans="1:8" ht="15" customHeight="1" x14ac:dyDescent="0.3">
      <c r="A26" s="5">
        <v>301422</v>
      </c>
      <c r="B26" s="4">
        <v>1044340.629</v>
      </c>
      <c r="C26" s="4">
        <v>835491.22600000002</v>
      </c>
      <c r="D26" s="4">
        <v>554.33799999999997</v>
      </c>
      <c r="E26" s="25">
        <f>B26-B31</f>
        <v>5.9000000008381903E-2</v>
      </c>
      <c r="F26" s="55">
        <f t="shared" si="8"/>
        <v>3.4810000009890645E-3</v>
      </c>
      <c r="G26" s="25">
        <f>C26-C31</f>
        <v>6.2500002095475793E-3</v>
      </c>
      <c r="H26" s="55">
        <f t="shared" si="9"/>
        <v>3.9062502619344785E-5</v>
      </c>
    </row>
    <row r="27" spans="1:8" ht="15" customHeight="1" x14ac:dyDescent="0.3">
      <c r="A27" s="5">
        <v>301432</v>
      </c>
      <c r="B27" s="4">
        <v>1044340.58</v>
      </c>
      <c r="C27" s="4">
        <v>835491.228</v>
      </c>
      <c r="D27" s="4">
        <v>554.26900000000001</v>
      </c>
      <c r="E27" s="25">
        <f>B27-B31</f>
        <v>1.0000000009313226E-2</v>
      </c>
      <c r="F27" s="55">
        <f t="shared" si="8"/>
        <v>1.0000000018626452E-4</v>
      </c>
      <c r="G27" s="25">
        <f>C27-C31</f>
        <v>8.2500001881271601E-3</v>
      </c>
      <c r="H27" s="55">
        <f t="shared" si="9"/>
        <v>6.8062503104098177E-5</v>
      </c>
    </row>
    <row r="28" spans="1:8" ht="15" customHeight="1" x14ac:dyDescent="0.3">
      <c r="A28" s="5">
        <v>441412</v>
      </c>
      <c r="B28" s="4">
        <v>1044340.468</v>
      </c>
      <c r="C28" s="4">
        <v>835491.32499999995</v>
      </c>
      <c r="D28" s="4">
        <v>451.839</v>
      </c>
      <c r="E28" s="25">
        <f>B28-B31</f>
        <v>-0.10199999995529652</v>
      </c>
      <c r="F28" s="55">
        <f>E28*E28</f>
        <v>1.0403999990880489E-2</v>
      </c>
      <c r="G28" s="25">
        <f>C28-C31</f>
        <v>0.10525000013876706</v>
      </c>
      <c r="H28" s="55">
        <f>G28*G28</f>
        <v>1.1077562529210466E-2</v>
      </c>
    </row>
    <row r="29" spans="1:8" ht="15" customHeight="1" x14ac:dyDescent="0.3">
      <c r="A29" s="5">
        <v>473402</v>
      </c>
      <c r="B29" s="4">
        <v>1044340.626</v>
      </c>
      <c r="C29" s="4">
        <v>835491.23499999999</v>
      </c>
      <c r="D29" s="4">
        <v>554.38199999999995</v>
      </c>
      <c r="E29" s="25">
        <f>B29-B31</f>
        <v>5.6000000098720193E-2</v>
      </c>
      <c r="F29" s="55">
        <f t="shared" ref="F29:F30" si="10">E29*E29</f>
        <v>3.1360000110566616E-3</v>
      </c>
      <c r="G29" s="25">
        <f>C29-C31</f>
        <v>1.5250000171363354E-2</v>
      </c>
      <c r="H29" s="55">
        <f t="shared" ref="H29:H30" si="11">G29*G29</f>
        <v>2.3256250522658232E-4</v>
      </c>
    </row>
    <row r="30" spans="1:8" ht="15" customHeight="1" x14ac:dyDescent="0.3">
      <c r="A30" s="5">
        <v>533412</v>
      </c>
      <c r="B30" s="4">
        <v>1044340.544</v>
      </c>
      <c r="C30" s="4">
        <v>835491.21</v>
      </c>
      <c r="D30" s="4">
        <v>554.43499999999995</v>
      </c>
      <c r="E30" s="25">
        <f>B30-B31</f>
        <v>-2.5999999954365194E-2</v>
      </c>
      <c r="F30" s="55">
        <f t="shared" si="10"/>
        <v>6.7599999762699007E-4</v>
      </c>
      <c r="G30" s="25">
        <f>C30-C31</f>
        <v>-9.7499998519197106E-3</v>
      </c>
      <c r="H30" s="55">
        <f t="shared" si="11"/>
        <v>9.5062497112434379E-5</v>
      </c>
    </row>
    <row r="31" spans="1:8" ht="15" customHeight="1" x14ac:dyDescent="0.3">
      <c r="A31" s="7" t="s">
        <v>48</v>
      </c>
      <c r="B31" s="4">
        <f>AVERAGE(B19:B30)</f>
        <v>1044340.57</v>
      </c>
      <c r="C31" s="4">
        <f>AVERAGE(C19:C30)</f>
        <v>835491.21974999981</v>
      </c>
      <c r="D31" s="4">
        <f>AVERAGE(D19:D30)</f>
        <v>545.90041666666673</v>
      </c>
      <c r="E31" s="60">
        <f>COUNT(E19:E30)-1</f>
        <v>11</v>
      </c>
      <c r="F31" s="55">
        <f>SUM(F19:F30)</f>
        <v>2.8852000003170224E-2</v>
      </c>
      <c r="G31" s="60">
        <f>COUNT(G19:G30)-1</f>
        <v>11</v>
      </c>
      <c r="H31" s="55">
        <f>SUM(H19:H30)</f>
        <v>2.1118249999475199E-2</v>
      </c>
    </row>
    <row r="32" spans="1:8" ht="15" customHeight="1" thickBot="1" x14ac:dyDescent="0.35">
      <c r="A32" s="5"/>
      <c r="B32" s="4"/>
      <c r="C32" s="4"/>
      <c r="D32" s="4"/>
      <c r="E32" s="52" t="s">
        <v>45</v>
      </c>
      <c r="F32" s="55">
        <f>SQRT((F31)/E31)</f>
        <v>5.1214344584279245E-2</v>
      </c>
      <c r="G32" s="52" t="s">
        <v>45</v>
      </c>
      <c r="H32" s="55">
        <f>SQRT((H31)/G31)</f>
        <v>4.3815989193936956E-2</v>
      </c>
    </row>
    <row r="33" spans="1:8" ht="20.100000000000001" customHeight="1" thickBot="1" x14ac:dyDescent="0.35">
      <c r="A33" s="63" t="s">
        <v>43</v>
      </c>
      <c r="B33" s="64"/>
      <c r="C33" s="64"/>
      <c r="D33" s="64"/>
      <c r="E33" s="64"/>
      <c r="F33" s="64"/>
      <c r="G33" s="64"/>
      <c r="H33" s="65"/>
    </row>
    <row r="34" spans="1:8" ht="15" customHeight="1" x14ac:dyDescent="0.3">
      <c r="A34" s="5">
        <v>144443</v>
      </c>
      <c r="B34" s="4">
        <v>1044016.0649999999</v>
      </c>
      <c r="C34" s="4">
        <v>835271.995</v>
      </c>
      <c r="D34" s="4">
        <v>559.67600000000004</v>
      </c>
      <c r="E34" s="25">
        <f>B34-B42</f>
        <v>-5.1250000251457095E-3</v>
      </c>
      <c r="F34" s="55">
        <f>E34*E34</f>
        <v>2.6265625257743523E-5</v>
      </c>
      <c r="G34" s="25">
        <f>C34-C42</f>
        <v>-5.5624999920837581E-2</v>
      </c>
      <c r="H34" s="55">
        <f t="shared" ref="H34:H35" si="12">G34*G34</f>
        <v>3.0941406161931811E-3</v>
      </c>
    </row>
    <row r="35" spans="1:8" ht="15" customHeight="1" x14ac:dyDescent="0.3">
      <c r="A35" s="5">
        <v>145403</v>
      </c>
      <c r="B35" s="4">
        <v>1044016.07</v>
      </c>
      <c r="C35" s="4">
        <v>835272.01199999999</v>
      </c>
      <c r="D35" s="4">
        <v>559.78099999999995</v>
      </c>
      <c r="E35" s="25">
        <f>B35-B42</f>
        <v>-1.2500002048909664E-4</v>
      </c>
      <c r="F35" s="55">
        <f t="shared" ref="F35:F38" si="13">E35*E35</f>
        <v>1.562500512227458E-8</v>
      </c>
      <c r="G35" s="25">
        <f>C35-C42</f>
        <v>-3.8624999928288162E-2</v>
      </c>
      <c r="H35" s="55">
        <f t="shared" si="12"/>
        <v>1.4918906194602605E-3</v>
      </c>
    </row>
    <row r="36" spans="1:8" ht="15" customHeight="1" x14ac:dyDescent="0.3">
      <c r="A36" s="5">
        <v>152413</v>
      </c>
      <c r="B36" s="4">
        <v>1044016.081</v>
      </c>
      <c r="C36" s="4">
        <v>835272.05599999998</v>
      </c>
      <c r="D36" s="4">
        <v>559.6</v>
      </c>
      <c r="E36" s="25">
        <f>B36-B42</f>
        <v>1.087500003632158E-2</v>
      </c>
      <c r="F36" s="55">
        <f t="shared" si="13"/>
        <v>1.1826562578999438E-4</v>
      </c>
      <c r="G36" s="25">
        <f>C36-C42</f>
        <v>5.3750000661239028E-3</v>
      </c>
      <c r="H36" s="55">
        <f>G36*G36</f>
        <v>2.8890625710831959E-5</v>
      </c>
    </row>
    <row r="37" spans="1:8" ht="15" customHeight="1" x14ac:dyDescent="0.3">
      <c r="A37" s="5">
        <v>160423</v>
      </c>
      <c r="B37" s="4">
        <v>1044016.078</v>
      </c>
      <c r="C37" s="4">
        <v>835272.08400000003</v>
      </c>
      <c r="D37" s="4">
        <v>559.66399999999999</v>
      </c>
      <c r="E37" s="25">
        <f>B37-B42</f>
        <v>7.8750000102445483E-3</v>
      </c>
      <c r="F37" s="55">
        <f t="shared" si="13"/>
        <v>6.2015625161351636E-5</v>
      </c>
      <c r="G37" s="25">
        <f>C37-C42</f>
        <v>3.3375000115483999E-2</v>
      </c>
      <c r="H37" s="55">
        <f t="shared" ref="H37:H40" si="14">G37*G37</f>
        <v>1.113890632708557E-3</v>
      </c>
    </row>
    <row r="38" spans="1:8" ht="15" customHeight="1" x14ac:dyDescent="0.3">
      <c r="A38" s="5">
        <v>356463</v>
      </c>
      <c r="B38" s="4">
        <v>1044016.056</v>
      </c>
      <c r="C38" s="4">
        <v>835272.05299999996</v>
      </c>
      <c r="D38" s="4">
        <v>559.65800000000002</v>
      </c>
      <c r="E38" s="25">
        <f>B38-B42</f>
        <v>-1.4124999986961484E-2</v>
      </c>
      <c r="F38" s="55">
        <f t="shared" si="13"/>
        <v>1.9951562463166192E-4</v>
      </c>
      <c r="G38" s="25">
        <f>C38-C42</f>
        <v>2.3750000400468707E-3</v>
      </c>
      <c r="H38" s="55">
        <f t="shared" si="14"/>
        <v>5.6406251902226375E-6</v>
      </c>
    </row>
    <row r="39" spans="1:8" ht="15" customHeight="1" x14ac:dyDescent="0.3">
      <c r="A39" s="5">
        <v>356473</v>
      </c>
      <c r="B39" s="4">
        <v>1044016.123</v>
      </c>
      <c r="C39" s="4">
        <v>835271.97699999996</v>
      </c>
      <c r="D39" s="4">
        <v>559.93600000000004</v>
      </c>
      <c r="E39" s="25">
        <f>B39-B42</f>
        <v>5.2875000052154064E-2</v>
      </c>
      <c r="F39" s="55">
        <f>E39*E39</f>
        <v>2.7957656305152923E-3</v>
      </c>
      <c r="G39" s="25">
        <f>C39-C42</f>
        <v>-7.3624999960884452E-2</v>
      </c>
      <c r="H39" s="55">
        <f t="shared" si="14"/>
        <v>5.4206406192402355E-3</v>
      </c>
    </row>
    <row r="40" spans="1:8" ht="15" customHeight="1" x14ac:dyDescent="0.3">
      <c r="A40" s="5">
        <v>441413</v>
      </c>
      <c r="B40" s="4">
        <v>1044016.037</v>
      </c>
      <c r="C40" s="4">
        <v>835272.03899999999</v>
      </c>
      <c r="D40" s="4">
        <v>457.20400000000001</v>
      </c>
      <c r="E40" s="25">
        <f>B40-B42</f>
        <v>-3.3124999958090484E-2</v>
      </c>
      <c r="F40" s="55">
        <f t="shared" ref="F40:F41" si="15">E40*E40</f>
        <v>1.0972656222234946E-3</v>
      </c>
      <c r="G40" s="25">
        <f>C40-C42</f>
        <v>-1.1624999926425517E-2</v>
      </c>
      <c r="H40" s="55">
        <f t="shared" si="14"/>
        <v>1.3514062328939325E-4</v>
      </c>
    </row>
    <row r="41" spans="1:8" ht="15" customHeight="1" x14ac:dyDescent="0.3">
      <c r="A41" s="5">
        <v>473403</v>
      </c>
      <c r="B41" s="4">
        <v>1044016.051</v>
      </c>
      <c r="C41" s="4">
        <v>835272.18900000001</v>
      </c>
      <c r="D41" s="4">
        <v>559.56799999999998</v>
      </c>
      <c r="E41" s="25">
        <f>B41-B42</f>
        <v>-1.9124999991618097E-2</v>
      </c>
      <c r="F41" s="55">
        <f t="shared" si="15"/>
        <v>3.6576562467939219E-4</v>
      </c>
      <c r="G41" s="25">
        <f>C41-C42</f>
        <v>0.13837500009685755</v>
      </c>
      <c r="H41" s="55">
        <f>G41*G41</f>
        <v>1.9147640651805325E-2</v>
      </c>
    </row>
    <row r="42" spans="1:8" ht="15" customHeight="1" x14ac:dyDescent="0.3">
      <c r="A42" s="7" t="s">
        <v>48</v>
      </c>
      <c r="B42" s="4">
        <f>AVERAGE(B34:B41)</f>
        <v>1044016.070125</v>
      </c>
      <c r="C42" s="4">
        <f>AVERAGE(C34:C41)</f>
        <v>835272.05062499992</v>
      </c>
      <c r="D42" s="4">
        <f>AVERAGE(D34:D41)</f>
        <v>546.88587499999994</v>
      </c>
      <c r="E42" s="60">
        <f>COUNT(E34:E41)-1</f>
        <v>7</v>
      </c>
      <c r="F42" s="55">
        <f>SUM(F34:F41)</f>
        <v>4.6648750032640528E-3</v>
      </c>
      <c r="G42" s="60">
        <f>COUNT(G34:G41)-1</f>
        <v>7</v>
      </c>
      <c r="H42" s="55">
        <f>SUM(H34:H41)</f>
        <v>3.0437875013598008E-2</v>
      </c>
    </row>
    <row r="43" spans="1:8" ht="15" customHeight="1" thickBot="1" x14ac:dyDescent="0.35">
      <c r="A43" s="5"/>
      <c r="B43" s="4"/>
      <c r="C43" s="4"/>
      <c r="D43" s="4"/>
      <c r="E43" s="52" t="s">
        <v>45</v>
      </c>
      <c r="F43" s="55">
        <f>SQRT((F42)/E42)</f>
        <v>2.5814932011376818E-2</v>
      </c>
      <c r="G43" s="52" t="s">
        <v>45</v>
      </c>
      <c r="H43" s="55">
        <f>SQRT((H42)/G42)</f>
        <v>6.594139715751729E-2</v>
      </c>
    </row>
    <row r="44" spans="1:8" ht="20.100000000000001" customHeight="1" thickBot="1" x14ac:dyDescent="0.35">
      <c r="A44" s="63" t="s">
        <v>47</v>
      </c>
      <c r="B44" s="64"/>
      <c r="C44" s="64"/>
      <c r="D44" s="64"/>
      <c r="E44" s="64"/>
      <c r="F44" s="64"/>
      <c r="G44" s="64"/>
      <c r="H44" s="65"/>
    </row>
    <row r="45" spans="1:8" ht="15" customHeight="1" x14ac:dyDescent="0.3">
      <c r="A45" s="5">
        <v>144444</v>
      </c>
      <c r="B45" s="4">
        <v>1044365.057</v>
      </c>
      <c r="C45" s="4">
        <v>834994.43</v>
      </c>
      <c r="D45" s="4">
        <v>554.66099999999994</v>
      </c>
      <c r="E45" s="25">
        <f>B45-B55</f>
        <v>-4.1299999924376607E-2</v>
      </c>
      <c r="F45" s="55">
        <f t="shared" ref="F45:F48" si="16">E45*E45</f>
        <v>1.7056899937535077E-3</v>
      </c>
      <c r="G45" s="25">
        <f>C45-C55</f>
        <v>-4.1099999798461795E-2</v>
      </c>
      <c r="H45" s="55">
        <f t="shared" ref="H45:H48" si="17">G45*G45</f>
        <v>1.6892099834335595E-3</v>
      </c>
    </row>
    <row r="46" spans="1:8" ht="15" customHeight="1" x14ac:dyDescent="0.3">
      <c r="A46" s="5">
        <v>145404</v>
      </c>
      <c r="B46" s="4">
        <v>1044365.068</v>
      </c>
      <c r="C46" s="4">
        <v>834994.51300000004</v>
      </c>
      <c r="D46" s="4">
        <v>554.66399999999999</v>
      </c>
      <c r="E46" s="25">
        <f>B46-B55</f>
        <v>-3.0299999983981252E-2</v>
      </c>
      <c r="F46" s="55">
        <f t="shared" si="16"/>
        <v>9.180899990292638E-4</v>
      </c>
      <c r="G46" s="25">
        <f>C46-C55</f>
        <v>4.1900000185705721E-2</v>
      </c>
      <c r="H46" s="55">
        <f t="shared" si="17"/>
        <v>1.7556100155621396E-3</v>
      </c>
    </row>
    <row r="47" spans="1:8" ht="15" customHeight="1" x14ac:dyDescent="0.3">
      <c r="A47" s="5">
        <v>150414</v>
      </c>
      <c r="B47" s="4">
        <v>1044365.064</v>
      </c>
      <c r="C47" s="4">
        <v>834994.38500000001</v>
      </c>
      <c r="D47" s="4">
        <v>554.57299999999998</v>
      </c>
      <c r="E47" s="25">
        <f>B47-B55</f>
        <v>-3.4299999941140413E-2</v>
      </c>
      <c r="F47" s="55">
        <f t="shared" si="16"/>
        <v>1.1764899959622324E-3</v>
      </c>
      <c r="G47" s="25">
        <f>C47-C55</f>
        <v>-8.6099999840371311E-2</v>
      </c>
      <c r="H47" s="55">
        <f t="shared" si="17"/>
        <v>7.4132099725119395E-3</v>
      </c>
    </row>
    <row r="48" spans="1:8" ht="15" customHeight="1" x14ac:dyDescent="0.3">
      <c r="A48" s="5">
        <v>152414</v>
      </c>
      <c r="B48" s="4">
        <v>1044365.126</v>
      </c>
      <c r="C48" s="4">
        <v>834994.36199999996</v>
      </c>
      <c r="D48" s="4">
        <v>554.53499999999997</v>
      </c>
      <c r="E48" s="25">
        <f>B48-B55</f>
        <v>2.7700000093318522E-2</v>
      </c>
      <c r="F48" s="55">
        <f t="shared" si="16"/>
        <v>7.6729000516984611E-4</v>
      </c>
      <c r="G48" s="25">
        <f>C48-C55</f>
        <v>-0.10909999988507479</v>
      </c>
      <c r="H48" s="55">
        <f t="shared" si="17"/>
        <v>1.1902809974923319E-2</v>
      </c>
    </row>
    <row r="49" spans="1:8" ht="15" customHeight="1" x14ac:dyDescent="0.3">
      <c r="A49" s="5">
        <v>153414</v>
      </c>
      <c r="B49" s="4">
        <v>1044365.154</v>
      </c>
      <c r="C49" s="4">
        <v>834994.54700000002</v>
      </c>
      <c r="D49" s="4">
        <v>554.66399999999999</v>
      </c>
      <c r="E49" s="25">
        <f>B49-B55</f>
        <v>5.5700000026263297E-2</v>
      </c>
      <c r="F49" s="55">
        <f>E49*E49</f>
        <v>3.1024900029257311E-3</v>
      </c>
      <c r="G49" s="25">
        <f>C49-C55</f>
        <v>7.590000017080456E-2</v>
      </c>
      <c r="H49" s="55">
        <f>G49*G49</f>
        <v>5.7608100259281319E-3</v>
      </c>
    </row>
    <row r="50" spans="1:8" ht="15" customHeight="1" x14ac:dyDescent="0.3">
      <c r="A50" s="5">
        <v>160444</v>
      </c>
      <c r="B50" s="4">
        <v>1044365.111</v>
      </c>
      <c r="C50" s="4">
        <v>834994.46</v>
      </c>
      <c r="D50" s="4">
        <v>554.63800000000003</v>
      </c>
      <c r="E50" s="25">
        <f>B50-B55</f>
        <v>1.2700000079348683E-2</v>
      </c>
      <c r="F50" s="55">
        <f t="shared" ref="F50:F53" si="18">E50*E50</f>
        <v>1.6129000201545656E-4</v>
      </c>
      <c r="G50" s="25">
        <f>C50-C55</f>
        <v>-1.1099999886937439E-2</v>
      </c>
      <c r="H50" s="55">
        <f t="shared" ref="H50:H53" si="19">G50*G50</f>
        <v>1.2320999749001115E-4</v>
      </c>
    </row>
    <row r="51" spans="1:8" ht="15" customHeight="1" x14ac:dyDescent="0.3">
      <c r="A51" s="5">
        <v>301434</v>
      </c>
      <c r="B51" s="4">
        <v>1044365.165</v>
      </c>
      <c r="C51" s="4">
        <v>834994.53200000001</v>
      </c>
      <c r="D51" s="4">
        <v>554.50699999999995</v>
      </c>
      <c r="E51" s="25">
        <f>B51-B55</f>
        <v>6.6700000083073974E-2</v>
      </c>
      <c r="F51" s="55">
        <f t="shared" si="18"/>
        <v>4.448890011082068E-3</v>
      </c>
      <c r="G51" s="25">
        <f>C51-C55</f>
        <v>6.0900000156834722E-2</v>
      </c>
      <c r="H51" s="55">
        <f t="shared" si="19"/>
        <v>3.7088100191024691E-3</v>
      </c>
    </row>
    <row r="52" spans="1:8" ht="15" customHeight="1" x14ac:dyDescent="0.3">
      <c r="A52" s="5">
        <v>441414</v>
      </c>
      <c r="B52" s="4">
        <v>1044365.045</v>
      </c>
      <c r="C52" s="4">
        <v>834994.43</v>
      </c>
      <c r="D52" s="4">
        <v>451.88900000000001</v>
      </c>
      <c r="E52" s="25">
        <f>B52-B55</f>
        <v>-5.3299999912269413E-2</v>
      </c>
      <c r="F52" s="55">
        <f t="shared" si="18"/>
        <v>2.8408899906479197E-3</v>
      </c>
      <c r="G52" s="25">
        <f>C52-C55</f>
        <v>-4.1099999798461795E-2</v>
      </c>
      <c r="H52" s="55">
        <f t="shared" si="19"/>
        <v>1.6892099834335595E-3</v>
      </c>
    </row>
    <row r="53" spans="1:8" ht="15" customHeight="1" x14ac:dyDescent="0.3">
      <c r="A53" s="5">
        <v>473404</v>
      </c>
      <c r="B53" s="4">
        <v>1044365.1139999999</v>
      </c>
      <c r="C53" s="4">
        <v>834994.53700000001</v>
      </c>
      <c r="D53" s="4">
        <v>554.47699999999998</v>
      </c>
      <c r="E53" s="25">
        <f>B53-B55</f>
        <v>1.5699999989010394E-2</v>
      </c>
      <c r="F53" s="55">
        <f t="shared" si="18"/>
        <v>2.4648999965492635E-4</v>
      </c>
      <c r="G53" s="25">
        <f>C53-C55</f>
        <v>6.5900000161491334E-2</v>
      </c>
      <c r="H53" s="55">
        <f t="shared" si="19"/>
        <v>4.3428100212845582E-3</v>
      </c>
    </row>
    <row r="54" spans="1:8" ht="15" customHeight="1" x14ac:dyDescent="0.3">
      <c r="A54" s="5">
        <v>698414</v>
      </c>
      <c r="B54" s="4">
        <v>1044365.079</v>
      </c>
      <c r="C54" s="4">
        <v>834994.51500000001</v>
      </c>
      <c r="D54" s="4">
        <v>554.46500000000003</v>
      </c>
      <c r="E54" s="25">
        <f>B54-B55</f>
        <v>-1.9299999927170575E-2</v>
      </c>
      <c r="F54" s="55">
        <f>E54*E54</f>
        <v>3.7248999718878417E-4</v>
      </c>
      <c r="G54" s="25">
        <f>C54-C55</f>
        <v>4.3900000164285302E-2</v>
      </c>
      <c r="H54" s="55">
        <f>G54*G54</f>
        <v>1.9272100144242495E-3</v>
      </c>
    </row>
    <row r="55" spans="1:8" ht="15" customHeight="1" x14ac:dyDescent="0.3">
      <c r="A55" s="7" t="s">
        <v>48</v>
      </c>
      <c r="B55" s="4">
        <f>AVERAGE(B45:B54)</f>
        <v>1044365.0983</v>
      </c>
      <c r="C55" s="4">
        <f>AVERAGE(C45:C54)</f>
        <v>834994.47109999985</v>
      </c>
      <c r="D55" s="4">
        <f>AVERAGE(D45:D54)</f>
        <v>544.30729999999994</v>
      </c>
      <c r="E55" s="60">
        <f>COUNT(E45:E54)-1</f>
        <v>9</v>
      </c>
      <c r="F55" s="55">
        <f>SUM(F45:F54)</f>
        <v>1.5740099997429736E-2</v>
      </c>
      <c r="G55" s="60">
        <f>COUNT(G45:G54)-1</f>
        <v>9</v>
      </c>
      <c r="H55" s="55">
        <f>SUM(H45:H54)</f>
        <v>4.0312900008093941E-2</v>
      </c>
    </row>
    <row r="56" spans="1:8" ht="15" customHeight="1" thickBot="1" x14ac:dyDescent="0.35">
      <c r="A56" s="5"/>
      <c r="B56" s="4"/>
      <c r="C56" s="4"/>
      <c r="D56" s="4"/>
      <c r="E56" s="52" t="s">
        <v>45</v>
      </c>
      <c r="F56" s="55">
        <f>SQRT((F55)/E55)</f>
        <v>4.1819851741899026E-2</v>
      </c>
      <c r="G56" s="52" t="s">
        <v>45</v>
      </c>
      <c r="H56" s="55">
        <f>SQRT((H55)/G55)</f>
        <v>6.6926908728929341E-2</v>
      </c>
    </row>
    <row r="57" spans="1:8" ht="20.100000000000001" customHeight="1" thickBot="1" x14ac:dyDescent="0.35">
      <c r="A57" s="63" t="s">
        <v>42</v>
      </c>
      <c r="B57" s="64"/>
      <c r="C57" s="64"/>
      <c r="D57" s="64"/>
      <c r="E57" s="64"/>
      <c r="F57" s="64"/>
      <c r="G57" s="64"/>
      <c r="H57" s="65"/>
    </row>
    <row r="58" spans="1:8" ht="15" customHeight="1" x14ac:dyDescent="0.3">
      <c r="A58" s="5">
        <v>145405</v>
      </c>
      <c r="B58" s="4">
        <v>1044568.6850000001</v>
      </c>
      <c r="C58" s="4">
        <v>834694.61199999996</v>
      </c>
      <c r="D58" s="4">
        <v>533.69899999999996</v>
      </c>
      <c r="E58" s="25">
        <f>B58-B67</f>
        <v>1.600000006146729E-2</v>
      </c>
      <c r="F58" s="55">
        <f>E58*E58</f>
        <v>2.5600000196695328E-4</v>
      </c>
      <c r="G58" s="25">
        <f>C58-C67</f>
        <v>8.3111110958270729E-2</v>
      </c>
      <c r="H58" s="55">
        <f>G58*G58</f>
        <v>6.9074567647179888E-3</v>
      </c>
    </row>
    <row r="59" spans="1:8" ht="15" customHeight="1" x14ac:dyDescent="0.3">
      <c r="A59" s="5">
        <v>150415</v>
      </c>
      <c r="B59" s="4">
        <v>1044568.564</v>
      </c>
      <c r="C59" s="4">
        <v>834694.53099999996</v>
      </c>
      <c r="D59" s="4">
        <v>533.69399999999996</v>
      </c>
      <c r="E59" s="25">
        <f>B59-B67</f>
        <v>-0.10499999998137355</v>
      </c>
      <c r="F59" s="55">
        <f t="shared" ref="F59:F62" si="20">E59*E59</f>
        <v>1.1024999996088445E-2</v>
      </c>
      <c r="G59" s="25">
        <f>C59-C67</f>
        <v>2.1111109526827931E-3</v>
      </c>
      <c r="H59" s="55">
        <f t="shared" ref="H59:H62" si="21">G59*G59</f>
        <v>4.4567894545372505E-6</v>
      </c>
    </row>
    <row r="60" spans="1:8" ht="15" customHeight="1" x14ac:dyDescent="0.3">
      <c r="A60" s="5">
        <v>160445</v>
      </c>
      <c r="B60" s="4">
        <v>1044568.6090000001</v>
      </c>
      <c r="C60" s="4">
        <v>834694.598</v>
      </c>
      <c r="D60" s="4">
        <v>533.79200000000003</v>
      </c>
      <c r="E60" s="25">
        <f>B60-B67</f>
        <v>-5.9999999939464033E-2</v>
      </c>
      <c r="F60" s="55">
        <f t="shared" si="20"/>
        <v>3.599999992735684E-3</v>
      </c>
      <c r="G60" s="25">
        <f>C60-C67</f>
        <v>6.9111110991798341E-2</v>
      </c>
      <c r="H60" s="55">
        <f t="shared" si="21"/>
        <v>4.7763456625206698E-3</v>
      </c>
    </row>
    <row r="61" spans="1:8" ht="15" customHeight="1" x14ac:dyDescent="0.3">
      <c r="A61" s="5">
        <v>356415</v>
      </c>
      <c r="B61" s="4">
        <v>1044568.7</v>
      </c>
      <c r="C61" s="4">
        <v>834694.63199999998</v>
      </c>
      <c r="D61" s="4">
        <v>533.57100000000003</v>
      </c>
      <c r="E61" s="25">
        <f>B61-B67</f>
        <v>3.0999999959021807E-2</v>
      </c>
      <c r="F61" s="55">
        <f t="shared" si="20"/>
        <v>9.6099999745935202E-4</v>
      </c>
      <c r="G61" s="25">
        <f>C61-C67</f>
        <v>0.10311111097689718</v>
      </c>
      <c r="H61" s="55">
        <f t="shared" si="21"/>
        <v>1.0631901206890006E-2</v>
      </c>
    </row>
    <row r="62" spans="1:8" ht="15" customHeight="1" x14ac:dyDescent="0.3">
      <c r="A62" s="5">
        <v>441415</v>
      </c>
      <c r="B62" s="4">
        <v>1044568.6409999999</v>
      </c>
      <c r="C62" s="4">
        <v>834694.56400000001</v>
      </c>
      <c r="D62" s="4">
        <v>431.00900000000001</v>
      </c>
      <c r="E62" s="25">
        <f>B62-B67</f>
        <v>-2.8000000049360096E-2</v>
      </c>
      <c r="F62" s="55">
        <f t="shared" si="20"/>
        <v>7.8400000276416539E-4</v>
      </c>
      <c r="G62" s="25">
        <f>C62-C67</f>
        <v>3.5111111006699502E-2</v>
      </c>
      <c r="H62" s="55">
        <f t="shared" si="21"/>
        <v>1.232790116124775E-3</v>
      </c>
    </row>
    <row r="63" spans="1:8" ht="15" customHeight="1" x14ac:dyDescent="0.3">
      <c r="A63" s="5">
        <v>473405</v>
      </c>
      <c r="B63" s="4">
        <v>1044568.66</v>
      </c>
      <c r="C63" s="4">
        <v>834694.53599999996</v>
      </c>
      <c r="D63" s="4">
        <v>533.59</v>
      </c>
      <c r="E63" s="25">
        <f>B63-B67</f>
        <v>-8.9999999618157744E-3</v>
      </c>
      <c r="F63" s="55">
        <f>E63*E63</f>
        <v>8.0999999312683941E-5</v>
      </c>
      <c r="G63" s="25">
        <f>C63-C67</f>
        <v>7.111110957339406E-3</v>
      </c>
      <c r="H63" s="55">
        <f>G63*G63</f>
        <v>5.0567899047592563E-5</v>
      </c>
    </row>
    <row r="64" spans="1:8" ht="15" customHeight="1" x14ac:dyDescent="0.3">
      <c r="A64" s="5">
        <v>567425</v>
      </c>
      <c r="B64" s="4">
        <v>1044568.601</v>
      </c>
      <c r="C64" s="4">
        <v>834694.61399999994</v>
      </c>
      <c r="D64" s="4">
        <v>533.69600000000003</v>
      </c>
      <c r="E64" s="25">
        <f>B64-B67</f>
        <v>-6.7999999970197678E-2</v>
      </c>
      <c r="F64" s="55">
        <f t="shared" ref="F64:F66" si="22">E64*E64</f>
        <v>4.6239999959468842E-3</v>
      </c>
      <c r="G64" s="25">
        <f>C64-C67</f>
        <v>8.5111110936850309E-2</v>
      </c>
      <c r="H64" s="55">
        <f t="shared" ref="H64:H66" si="23">G64*G64</f>
        <v>7.2439012049048401E-3</v>
      </c>
    </row>
    <row r="65" spans="1:8" ht="15" customHeight="1" x14ac:dyDescent="0.3">
      <c r="A65" s="5">
        <v>567445</v>
      </c>
      <c r="B65" s="4">
        <v>1044568.849</v>
      </c>
      <c r="C65" s="4">
        <v>834694.06299999997</v>
      </c>
      <c r="D65" s="4">
        <v>533.40499999999997</v>
      </c>
      <c r="E65" s="25">
        <f>B65-B67</f>
        <v>0.18000000005122274</v>
      </c>
      <c r="F65" s="55">
        <f t="shared" si="22"/>
        <v>3.2400000018440185E-2</v>
      </c>
      <c r="G65" s="25">
        <f>C65-C67</f>
        <v>-0.46588888904079795</v>
      </c>
      <c r="H65" s="55">
        <f t="shared" si="23"/>
        <v>0.21705245693166894</v>
      </c>
    </row>
    <row r="66" spans="1:8" ht="15" customHeight="1" x14ac:dyDescent="0.3">
      <c r="A66" s="5">
        <v>698415</v>
      </c>
      <c r="B66" s="4">
        <v>1044568.7120000001</v>
      </c>
      <c r="C66" s="4">
        <v>834694.61</v>
      </c>
      <c r="D66" s="4">
        <v>533.73400000000004</v>
      </c>
      <c r="E66" s="25">
        <f>B66-B67</f>
        <v>4.3000000063329935E-2</v>
      </c>
      <c r="F66" s="55">
        <f t="shared" si="22"/>
        <v>1.8490000054463744E-3</v>
      </c>
      <c r="G66" s="25">
        <f>C66-C67</f>
        <v>8.1111110979691148E-2</v>
      </c>
      <c r="H66" s="55">
        <f t="shared" si="23"/>
        <v>6.5790123243597738E-3</v>
      </c>
    </row>
    <row r="67" spans="1:8" ht="15" customHeight="1" x14ac:dyDescent="0.3">
      <c r="A67" s="54" t="s">
        <v>48</v>
      </c>
      <c r="B67" s="4">
        <f>AVERAGE(B58:B66)</f>
        <v>1044568.669</v>
      </c>
      <c r="C67" s="4">
        <f>AVERAGE(C58:C66)</f>
        <v>834694.52888888901</v>
      </c>
      <c r="D67" s="4">
        <f>AVERAGE(D58:D66)</f>
        <v>522.24333333333334</v>
      </c>
      <c r="E67" s="60">
        <f>COUNT(E58:E66)-1</f>
        <v>8</v>
      </c>
      <c r="F67" s="55">
        <f>SUM(F58:F66)</f>
        <v>5.5580000010160731E-2</v>
      </c>
      <c r="G67" s="60">
        <f>COUNT(G58:G66)-1</f>
        <v>8</v>
      </c>
      <c r="H67" s="55">
        <f>SUM(H58:H66)</f>
        <v>0.25447888889968912</v>
      </c>
    </row>
    <row r="68" spans="1:8" ht="15" customHeight="1" thickBot="1" x14ac:dyDescent="0.35">
      <c r="A68" s="5"/>
      <c r="B68" s="4"/>
      <c r="C68" s="4"/>
      <c r="D68" s="4"/>
      <c r="E68" s="52" t="s">
        <v>45</v>
      </c>
      <c r="F68" s="55">
        <f>SQRT((F67)/E67)</f>
        <v>8.3351664658062416E-2</v>
      </c>
      <c r="G68" s="52" t="s">
        <v>45</v>
      </c>
      <c r="H68" s="55">
        <f>SQRT((H67)/G67)</f>
        <v>0.17835319204449676</v>
      </c>
    </row>
    <row r="69" spans="1:8" ht="20.100000000000001" customHeight="1" thickBot="1" x14ac:dyDescent="0.35">
      <c r="A69" s="63" t="s">
        <v>41</v>
      </c>
      <c r="B69" s="64"/>
      <c r="C69" s="64"/>
      <c r="D69" s="64"/>
      <c r="E69" s="64"/>
      <c r="F69" s="64"/>
      <c r="G69" s="64"/>
      <c r="H69" s="65"/>
    </row>
    <row r="70" spans="1:8" ht="15" customHeight="1" x14ac:dyDescent="0.3">
      <c r="A70" s="5">
        <v>144446</v>
      </c>
      <c r="B70" s="4">
        <v>1044749.621</v>
      </c>
      <c r="C70" s="4">
        <v>835098.50899999996</v>
      </c>
      <c r="D70" s="4">
        <v>535.34500000000003</v>
      </c>
      <c r="E70" s="25">
        <f>B70-B80</f>
        <v>-3.9900000090710819E-2</v>
      </c>
      <c r="F70" s="55">
        <f>E70*E70</f>
        <v>1.5920100072387233E-3</v>
      </c>
      <c r="G70" s="25">
        <f>C70-C80</f>
        <v>-0.10160000005271286</v>
      </c>
      <c r="H70" s="55">
        <f>G70*G70</f>
        <v>1.0322560010711253E-2</v>
      </c>
    </row>
    <row r="71" spans="1:8" ht="15" customHeight="1" x14ac:dyDescent="0.3">
      <c r="A71" s="5">
        <v>145406</v>
      </c>
      <c r="B71" s="4">
        <v>1044749.589</v>
      </c>
      <c r="C71" s="4">
        <v>835098.44499999995</v>
      </c>
      <c r="D71" s="4">
        <v>535.36599999999999</v>
      </c>
      <c r="E71" s="25">
        <f>B71-B80</f>
        <v>-7.1900000097230077E-2</v>
      </c>
      <c r="F71" s="55">
        <f t="shared" ref="F71:F74" si="24">E71*E71</f>
        <v>5.1696100139816854E-3</v>
      </c>
      <c r="G71" s="25">
        <f>C71-C80</f>
        <v>-0.16560000006575137</v>
      </c>
      <c r="H71" s="55">
        <f t="shared" ref="H71:H74" si="25">G71*G71</f>
        <v>2.7423360021776855E-2</v>
      </c>
    </row>
    <row r="72" spans="1:8" ht="15" customHeight="1" x14ac:dyDescent="0.3">
      <c r="A72" s="5">
        <v>151416</v>
      </c>
      <c r="B72" s="4">
        <v>1044749.714</v>
      </c>
      <c r="C72" s="4">
        <v>835098.62100000004</v>
      </c>
      <c r="D72" s="4">
        <v>535.40599999999995</v>
      </c>
      <c r="E72" s="25">
        <f>B72-B80</f>
        <v>5.3099999902769923E-2</v>
      </c>
      <c r="F72" s="55">
        <f t="shared" si="24"/>
        <v>2.8196099896741658E-3</v>
      </c>
      <c r="G72" s="25">
        <f>C72-C80</f>
        <v>1.0400000028312206E-2</v>
      </c>
      <c r="H72" s="55">
        <f t="shared" si="25"/>
        <v>1.0816000058889389E-4</v>
      </c>
    </row>
    <row r="73" spans="1:8" ht="15" customHeight="1" x14ac:dyDescent="0.3">
      <c r="A73" s="5">
        <v>152416</v>
      </c>
      <c r="B73" s="4">
        <v>1044749.662</v>
      </c>
      <c r="C73" s="4">
        <v>835098.49</v>
      </c>
      <c r="D73" s="4">
        <v>535.25099999999998</v>
      </c>
      <c r="E73" s="25">
        <f>B73-B80</f>
        <v>1.0999998776242137E-3</v>
      </c>
      <c r="F73" s="55">
        <f t="shared" si="24"/>
        <v>1.2099997307732851E-6</v>
      </c>
      <c r="G73" s="25">
        <f>C73-C80</f>
        <v>-0.12060000002384186</v>
      </c>
      <c r="H73" s="55">
        <f t="shared" si="25"/>
        <v>1.4544360005750656E-2</v>
      </c>
    </row>
    <row r="74" spans="1:8" ht="15" customHeight="1" x14ac:dyDescent="0.3">
      <c r="A74" s="5">
        <v>160426</v>
      </c>
      <c r="B74" s="4">
        <v>1044749.689</v>
      </c>
      <c r="C74" s="4">
        <v>835098.527</v>
      </c>
      <c r="D74" s="4">
        <v>535.31899999999996</v>
      </c>
      <c r="E74" s="25">
        <f>B74-B80</f>
        <v>2.8099999879486859E-2</v>
      </c>
      <c r="F74" s="55">
        <f t="shared" si="24"/>
        <v>7.8960999322716147E-4</v>
      </c>
      <c r="G74" s="25">
        <f>C74-C80</f>
        <v>-8.3600000012665987E-2</v>
      </c>
      <c r="H74" s="55">
        <f t="shared" si="25"/>
        <v>6.9889600021177528E-3</v>
      </c>
    </row>
    <row r="75" spans="1:8" ht="15" customHeight="1" x14ac:dyDescent="0.3">
      <c r="A75" s="5">
        <v>441416</v>
      </c>
      <c r="B75" s="4">
        <v>1044749.702</v>
      </c>
      <c r="C75" s="4">
        <v>835098.52099999995</v>
      </c>
      <c r="D75" s="4">
        <v>432.61900000000003</v>
      </c>
      <c r="E75" s="25">
        <f>B75-B80</f>
        <v>4.1099999914877117E-2</v>
      </c>
      <c r="F75" s="55">
        <f>E75*E75</f>
        <v>1.689209993002899E-3</v>
      </c>
      <c r="G75" s="25">
        <f>C75-C80</f>
        <v>-8.9600000064820051E-2</v>
      </c>
      <c r="H75" s="55">
        <f>G75*G75</f>
        <v>8.028160011615753E-3</v>
      </c>
    </row>
    <row r="76" spans="1:8" ht="15" customHeight="1" x14ac:dyDescent="0.3">
      <c r="A76" s="5">
        <v>473406</v>
      </c>
      <c r="B76" s="4">
        <v>1044749.6679999999</v>
      </c>
      <c r="C76" s="4">
        <v>835098.61300000001</v>
      </c>
      <c r="D76" s="4">
        <v>535.11099999999999</v>
      </c>
      <c r="E76" s="25">
        <f>B76-B80</f>
        <v>7.099999813362956E-3</v>
      </c>
      <c r="F76" s="55">
        <f t="shared" ref="F76:F79" si="26">E76*E76</f>
        <v>5.0409997349754011E-5</v>
      </c>
      <c r="G76" s="25">
        <f>C76-C80</f>
        <v>2.3999999975785613E-3</v>
      </c>
      <c r="H76" s="55">
        <f t="shared" ref="H76:H79" si="27">G76*G76</f>
        <v>5.7599999883770943E-6</v>
      </c>
    </row>
    <row r="77" spans="1:8" ht="15" customHeight="1" x14ac:dyDescent="0.3">
      <c r="A77" s="5">
        <v>600416</v>
      </c>
      <c r="B77" s="4">
        <v>1044750.2120000001</v>
      </c>
      <c r="C77" s="4">
        <v>835099.06700000004</v>
      </c>
      <c r="D77" s="4">
        <v>535.20100000000002</v>
      </c>
      <c r="E77" s="25">
        <f>B77-B80</f>
        <v>0.55109999992419034</v>
      </c>
      <c r="F77" s="55">
        <f t="shared" si="26"/>
        <v>0.30371120991644257</v>
      </c>
      <c r="G77" s="25">
        <f>C77-C80</f>
        <v>0.45640000002458692</v>
      </c>
      <c r="H77" s="55">
        <f t="shared" si="27"/>
        <v>0.20830096002244294</v>
      </c>
    </row>
    <row r="78" spans="1:8" ht="15" customHeight="1" x14ac:dyDescent="0.3">
      <c r="A78" s="5">
        <v>600426</v>
      </c>
      <c r="B78" s="4">
        <v>1044749.077</v>
      </c>
      <c r="C78" s="4">
        <v>835098.72600000002</v>
      </c>
      <c r="D78" s="4">
        <v>535.13800000000003</v>
      </c>
      <c r="E78" s="25">
        <f>B78-B80</f>
        <v>-0.58390000008512288</v>
      </c>
      <c r="F78" s="55">
        <f t="shared" si="26"/>
        <v>0.34093921009940648</v>
      </c>
      <c r="G78" s="25">
        <f>C78-C80</f>
        <v>0.11540000000968575</v>
      </c>
      <c r="H78" s="55">
        <f t="shared" si="27"/>
        <v>1.3317160002235472E-2</v>
      </c>
    </row>
    <row r="79" spans="1:8" ht="15" customHeight="1" x14ac:dyDescent="0.3">
      <c r="A79" s="5">
        <v>698416</v>
      </c>
      <c r="B79" s="4">
        <v>1044749.675</v>
      </c>
      <c r="C79" s="4">
        <v>835098.58700000006</v>
      </c>
      <c r="D79" s="4">
        <v>535.14099999999996</v>
      </c>
      <c r="E79" s="25">
        <f>B79-B80</f>
        <v>1.4099999913014472E-2</v>
      </c>
      <c r="F79" s="55">
        <f t="shared" si="26"/>
        <v>1.9880999754700809E-4</v>
      </c>
      <c r="G79" s="25">
        <f>C79-C80</f>
        <v>-2.3599999956786633E-2</v>
      </c>
      <c r="H79" s="55">
        <f t="shared" si="27"/>
        <v>5.5695999796032906E-4</v>
      </c>
    </row>
    <row r="80" spans="1:8" ht="15" customHeight="1" x14ac:dyDescent="0.3">
      <c r="A80" s="7" t="s">
        <v>48</v>
      </c>
      <c r="B80" s="4">
        <f>AVERAGE(B70:B79)</f>
        <v>1044749.6609000001</v>
      </c>
      <c r="C80" s="4">
        <f>AVERAGE(C70:C79)</f>
        <v>835098.61060000001</v>
      </c>
      <c r="D80" s="4">
        <f>AVERAGE(D70:D79)</f>
        <v>524.98969999999997</v>
      </c>
      <c r="E80" s="60">
        <f>COUNT(E70:E79)-1</f>
        <v>9</v>
      </c>
      <c r="F80" s="55">
        <f>SUM(F70:F79)</f>
        <v>0.6569609000076011</v>
      </c>
      <c r="G80" s="60">
        <f>COUNT(G70:G79)-1</f>
        <v>9</v>
      </c>
      <c r="H80" s="55">
        <f>SUM(H70:H79)</f>
        <v>0.28959640007518833</v>
      </c>
    </row>
    <row r="81" spans="1:8" ht="15" customHeight="1" thickBot="1" x14ac:dyDescent="0.35">
      <c r="A81" s="5"/>
      <c r="B81" s="4"/>
      <c r="C81" s="4"/>
      <c r="D81" s="4"/>
      <c r="E81" s="52" t="s">
        <v>45</v>
      </c>
      <c r="F81" s="55">
        <f>SQRT((F80)/E80)</f>
        <v>0.27017708184892392</v>
      </c>
      <c r="G81" s="52" t="s">
        <v>45</v>
      </c>
      <c r="H81" s="55">
        <f>SQRT((H80)/G80)</f>
        <v>0.17938053903958487</v>
      </c>
    </row>
    <row r="82" spans="1:8" ht="20.100000000000001" customHeight="1" thickBot="1" x14ac:dyDescent="0.35">
      <c r="A82" s="63" t="s">
        <v>51</v>
      </c>
      <c r="B82" s="64"/>
      <c r="C82" s="64"/>
      <c r="D82" s="64"/>
      <c r="E82" s="64"/>
      <c r="F82" s="64"/>
      <c r="G82" s="64"/>
      <c r="H82" s="65"/>
    </row>
    <row r="83" spans="1:8" ht="15" customHeight="1" x14ac:dyDescent="0.3">
      <c r="A83" s="5">
        <v>144447</v>
      </c>
      <c r="B83" s="4">
        <v>1044535.618</v>
      </c>
      <c r="C83" s="4">
        <v>835349.22499999998</v>
      </c>
      <c r="D83" s="4">
        <v>551.16700000000003</v>
      </c>
      <c r="E83" s="25">
        <f>B83-B91</f>
        <v>-3.1249999301508069E-3</v>
      </c>
      <c r="F83" s="55">
        <f>E83*E83</f>
        <v>9.765624563442548E-6</v>
      </c>
      <c r="G83" s="25">
        <f>C83-C91</f>
        <v>-9.5625000074505806E-2</v>
      </c>
      <c r="H83" s="55">
        <f>G83*G83</f>
        <v>9.1441406392492354E-3</v>
      </c>
    </row>
    <row r="84" spans="1:8" ht="15" customHeight="1" x14ac:dyDescent="0.3">
      <c r="A84" s="5">
        <v>145407</v>
      </c>
      <c r="B84" s="4">
        <v>1044535.5159999999</v>
      </c>
      <c r="C84" s="4">
        <v>835349.25100000005</v>
      </c>
      <c r="D84" s="4">
        <v>551.07000000000005</v>
      </c>
      <c r="E84" s="25">
        <f>B84-B91</f>
        <v>-0.10512500000186265</v>
      </c>
      <c r="F84" s="55">
        <f t="shared" ref="F84:F87" si="28">E84*E84</f>
        <v>1.1051265625391622E-2</v>
      </c>
      <c r="G84" s="25">
        <f>C84-C91</f>
        <v>-6.962500000372529E-2</v>
      </c>
      <c r="H84" s="55">
        <f t="shared" ref="H84:H87" si="29">G84*G84</f>
        <v>4.8476406255187465E-3</v>
      </c>
    </row>
    <row r="85" spans="1:8" ht="15" customHeight="1" x14ac:dyDescent="0.3">
      <c r="A85" s="5">
        <v>151417</v>
      </c>
      <c r="B85" s="4">
        <v>1044535.651</v>
      </c>
      <c r="C85" s="4">
        <v>835349.34699999995</v>
      </c>
      <c r="D85" s="4">
        <v>551.19799999999998</v>
      </c>
      <c r="E85" s="25">
        <f>B85-B91</f>
        <v>2.9875000007450581E-2</v>
      </c>
      <c r="F85" s="55">
        <f t="shared" si="28"/>
        <v>8.9251562544517219E-4</v>
      </c>
      <c r="G85" s="25">
        <f>C85-C91</f>
        <v>2.6374999899417162E-2</v>
      </c>
      <c r="H85" s="55">
        <f t="shared" si="29"/>
        <v>6.956406196942553E-4</v>
      </c>
    </row>
    <row r="86" spans="1:8" ht="15" customHeight="1" x14ac:dyDescent="0.3">
      <c r="A86" s="5">
        <v>153417</v>
      </c>
      <c r="B86" s="4">
        <v>1044535.659</v>
      </c>
      <c r="C86" s="4">
        <v>835349.35400000005</v>
      </c>
      <c r="D86" s="4">
        <v>551.149</v>
      </c>
      <c r="E86" s="25">
        <f>B86-B91</f>
        <v>3.7875000038184226E-2</v>
      </c>
      <c r="F86" s="55">
        <f t="shared" si="28"/>
        <v>1.4345156278924552E-3</v>
      </c>
      <c r="G86" s="25">
        <f>C86-C91</f>
        <v>3.3374999999068677E-2</v>
      </c>
      <c r="H86" s="55">
        <f t="shared" si="29"/>
        <v>1.1138906249378343E-3</v>
      </c>
    </row>
    <row r="87" spans="1:8" ht="15" customHeight="1" x14ac:dyDescent="0.3">
      <c r="A87" s="5">
        <v>160427</v>
      </c>
      <c r="B87" s="4">
        <v>1044535.6139999999</v>
      </c>
      <c r="C87" s="4">
        <v>835349.25699999998</v>
      </c>
      <c r="D87" s="4">
        <v>551.19100000000003</v>
      </c>
      <c r="E87" s="25">
        <f>B87-B91</f>
        <v>-7.1250000037252903E-3</v>
      </c>
      <c r="F87" s="55">
        <f t="shared" si="28"/>
        <v>5.0765625053085387E-5</v>
      </c>
      <c r="G87" s="25">
        <f>C87-C91</f>
        <v>-6.3625000067986548E-2</v>
      </c>
      <c r="H87" s="55">
        <f t="shared" si="29"/>
        <v>4.0481406336512881E-3</v>
      </c>
    </row>
    <row r="88" spans="1:8" ht="15" customHeight="1" x14ac:dyDescent="0.3">
      <c r="A88" s="5">
        <v>473407</v>
      </c>
      <c r="B88" s="4">
        <v>1044535.645</v>
      </c>
      <c r="C88" s="4">
        <v>835349.35900000005</v>
      </c>
      <c r="D88" s="4">
        <v>550.99599999999998</v>
      </c>
      <c r="E88" s="25">
        <f>B88-B91</f>
        <v>2.3875000071711838E-2</v>
      </c>
      <c r="F88" s="55">
        <f t="shared" ref="F88:F90" si="30">E88*E88</f>
        <v>5.7001562842424027E-4</v>
      </c>
      <c r="G88" s="25">
        <f>C88-C91</f>
        <v>3.837500000372529E-2</v>
      </c>
      <c r="H88" s="55">
        <f t="shared" ref="H88:H90" si="31">G88*G88</f>
        <v>1.472640625285916E-3</v>
      </c>
    </row>
    <row r="89" spans="1:8" ht="15" customHeight="1" x14ac:dyDescent="0.3">
      <c r="A89" s="5">
        <v>557447</v>
      </c>
      <c r="B89" s="4">
        <v>1044535.645</v>
      </c>
      <c r="C89" s="4">
        <v>835349.397</v>
      </c>
      <c r="D89" s="4">
        <v>550.96199999999999</v>
      </c>
      <c r="E89" s="25">
        <f>B89-B91</f>
        <v>2.3875000071711838E-2</v>
      </c>
      <c r="F89" s="55">
        <f t="shared" si="30"/>
        <v>5.7001562842424027E-4</v>
      </c>
      <c r="G89" s="25">
        <f>C89-C91</f>
        <v>7.6374999945983291E-2</v>
      </c>
      <c r="H89" s="55">
        <f t="shared" si="31"/>
        <v>5.8331406167489476E-3</v>
      </c>
    </row>
    <row r="90" spans="1:8" ht="15" customHeight="1" x14ac:dyDescent="0.3">
      <c r="A90" s="5">
        <v>698417</v>
      </c>
      <c r="B90" s="4">
        <v>1044535.621</v>
      </c>
      <c r="C90" s="4">
        <v>835349.375</v>
      </c>
      <c r="D90" s="4">
        <v>551.03300000000002</v>
      </c>
      <c r="E90" s="25">
        <f>B90-B91</f>
        <v>-1.2499990407377481E-4</v>
      </c>
      <c r="F90" s="55">
        <f t="shared" si="30"/>
        <v>1.5624976018452905E-8</v>
      </c>
      <c r="G90" s="25">
        <f>C90-C91</f>
        <v>5.4374999948777258E-2</v>
      </c>
      <c r="H90" s="55">
        <f t="shared" si="31"/>
        <v>2.9566406194295267E-3</v>
      </c>
    </row>
    <row r="91" spans="1:8" ht="15" customHeight="1" x14ac:dyDescent="0.3">
      <c r="A91" s="7" t="s">
        <v>48</v>
      </c>
      <c r="B91" s="4">
        <f>AVERAGE(B83:B90)</f>
        <v>1044535.6211249999</v>
      </c>
      <c r="C91" s="4">
        <f>AVERAGE(C83:C90)</f>
        <v>835349.32062500005</v>
      </c>
      <c r="D91" s="4">
        <f>AVERAGE(D83:D90)</f>
        <v>551.09574999999995</v>
      </c>
      <c r="E91" s="60">
        <f>COUNT(E83:E90)-1</f>
        <v>7</v>
      </c>
      <c r="F91" s="55">
        <f>SUM(F83:F90)</f>
        <v>1.4578875010170276E-2</v>
      </c>
      <c r="G91" s="60">
        <f>COUNT(G83:G90)-1</f>
        <v>7</v>
      </c>
      <c r="H91" s="55">
        <f>SUM(H83:H90)</f>
        <v>3.0111875004515752E-2</v>
      </c>
    </row>
    <row r="92" spans="1:8" ht="15" customHeight="1" x14ac:dyDescent="0.3">
      <c r="A92" s="5"/>
      <c r="B92" s="4"/>
      <c r="C92" s="4"/>
      <c r="D92" s="4"/>
      <c r="E92" s="52" t="s">
        <v>45</v>
      </c>
      <c r="F92" s="55">
        <f>SQRT((F91)/E91)</f>
        <v>4.5636568999261162E-2</v>
      </c>
      <c r="G92" s="52" t="s">
        <v>45</v>
      </c>
      <c r="H92" s="55">
        <f>SQRT((H91)/G91)</f>
        <v>6.5587319118992321E-2</v>
      </c>
    </row>
  </sheetData>
  <mergeCells count="8">
    <mergeCell ref="A82:H82"/>
    <mergeCell ref="A44:H44"/>
    <mergeCell ref="A57:H57"/>
    <mergeCell ref="A69:H69"/>
    <mergeCell ref="A1:H1"/>
    <mergeCell ref="A3:H3"/>
    <mergeCell ref="A18:H18"/>
    <mergeCell ref="A33:H33"/>
  </mergeCells>
  <printOptions horizontalCentered="1" gridLines="1"/>
  <pageMargins left="0.5" right="0.5" top="0.5" bottom="0.5" header="0.3" footer="0.3"/>
  <pageSetup orientation="portrait" r:id="rId1"/>
  <headerFooter>
    <oddFooter>&amp;L&amp;D
&amp;P OF &amp;N&amp;C&amp;F</oddFooter>
  </headerFooter>
  <rowBreaks count="2" manualBreakCount="2">
    <brk id="32" max="16383" man="1"/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5FC5B-778A-4704-A172-860E6BC8DC5B}">
  <dimension ref="A1:P50"/>
  <sheetViews>
    <sheetView tabSelected="1" workbookViewId="0">
      <selection activeCell="B49" sqref="B49:D49"/>
    </sheetView>
  </sheetViews>
  <sheetFormatPr defaultRowHeight="14.4" x14ac:dyDescent="0.3"/>
  <cols>
    <col min="1" max="1" width="12.6640625" customWidth="1"/>
    <col min="2" max="3" width="12.6640625" style="1" customWidth="1"/>
    <col min="4" max="4" width="11.6640625" style="1" customWidth="1"/>
    <col min="5" max="8" width="10.6640625" customWidth="1"/>
    <col min="9" max="9" width="4.6640625" customWidth="1"/>
    <col min="10" max="10" width="10.6640625" customWidth="1"/>
    <col min="12" max="18" width="15.6640625" customWidth="1"/>
  </cols>
  <sheetData>
    <row r="1" spans="1:16" s="5" customFormat="1" ht="24.9" customHeight="1" thickBot="1" x14ac:dyDescent="0.3">
      <c r="A1" s="66" t="s">
        <v>59</v>
      </c>
      <c r="B1" s="67"/>
      <c r="C1" s="67"/>
      <c r="D1" s="67"/>
      <c r="E1" s="67"/>
      <c r="F1" s="67"/>
      <c r="G1" s="67"/>
      <c r="H1" s="68"/>
    </row>
    <row r="2" spans="1:16" s="5" customFormat="1" ht="50.1" customHeight="1" thickBot="1" x14ac:dyDescent="0.3">
      <c r="A2" s="56" t="s">
        <v>3</v>
      </c>
      <c r="B2" s="57" t="s">
        <v>0</v>
      </c>
      <c r="C2" s="57" t="s">
        <v>1</v>
      </c>
      <c r="D2" s="57" t="s">
        <v>2</v>
      </c>
      <c r="E2" s="58" t="s">
        <v>4</v>
      </c>
      <c r="F2" s="58" t="s">
        <v>46</v>
      </c>
      <c r="G2" s="58" t="s">
        <v>5</v>
      </c>
      <c r="H2" s="59" t="s">
        <v>46</v>
      </c>
      <c r="J2" s="7"/>
      <c r="L2" s="7"/>
      <c r="M2" s="7"/>
      <c r="N2" s="7"/>
      <c r="O2" s="7"/>
      <c r="P2" s="7"/>
    </row>
    <row r="3" spans="1:16" s="13" customFormat="1" ht="20.100000000000001" customHeight="1" x14ac:dyDescent="0.3">
      <c r="A3" s="69" t="s">
        <v>40</v>
      </c>
      <c r="B3" s="69"/>
      <c r="C3" s="69"/>
      <c r="D3" s="69"/>
      <c r="E3" s="69"/>
      <c r="F3" s="69"/>
      <c r="G3" s="69"/>
      <c r="H3" s="69"/>
    </row>
    <row r="4" spans="1:16" s="5" customFormat="1" ht="15" customHeight="1" x14ac:dyDescent="0.25">
      <c r="A4" s="5">
        <v>144521</v>
      </c>
      <c r="B4" s="4">
        <v>1044367.648</v>
      </c>
      <c r="C4" s="4">
        <v>835273.18700000003</v>
      </c>
      <c r="D4" s="4">
        <v>554.59799999999996</v>
      </c>
      <c r="E4" s="25">
        <f>B4-B7</f>
        <v>6.700000015553087E-2</v>
      </c>
      <c r="F4" s="55">
        <f>E4*E4</f>
        <v>4.4890000208411369E-3</v>
      </c>
      <c r="G4" s="25">
        <f>C4-C7</f>
        <v>-3.0000000027939677E-2</v>
      </c>
      <c r="H4" s="55">
        <f>G4*G4</f>
        <v>9.0000000167638058E-4</v>
      </c>
    </row>
    <row r="5" spans="1:16" s="5" customFormat="1" ht="15" customHeight="1" x14ac:dyDescent="0.25">
      <c r="A5" s="5">
        <v>144561</v>
      </c>
      <c r="B5" s="4">
        <v>1044367.527</v>
      </c>
      <c r="C5" s="4">
        <v>835273.18799999997</v>
      </c>
      <c r="D5" s="4">
        <v>554.53399999999999</v>
      </c>
      <c r="E5" s="25">
        <f>B5-B7</f>
        <v>-5.3999999887309968E-2</v>
      </c>
      <c r="F5" s="55">
        <f t="shared" ref="F5:F6" si="0">E5*E5</f>
        <v>2.9159999878294765E-3</v>
      </c>
      <c r="G5" s="25">
        <f>C5-C7</f>
        <v>-2.9000000096857548E-2</v>
      </c>
      <c r="H5" s="55">
        <f t="shared" ref="H5:H6" si="1">G5*G5</f>
        <v>8.4100000561773778E-4</v>
      </c>
    </row>
    <row r="6" spans="1:16" s="5" customFormat="1" ht="15" customHeight="1" x14ac:dyDescent="0.25">
      <c r="A6" s="5">
        <v>145501</v>
      </c>
      <c r="B6" s="4">
        <v>1044367.568</v>
      </c>
      <c r="C6" s="4">
        <v>835273.27599999995</v>
      </c>
      <c r="D6" s="4">
        <v>554.53800000000001</v>
      </c>
      <c r="E6" s="25">
        <f>B6-B7</f>
        <v>-1.2999999918974936E-2</v>
      </c>
      <c r="F6" s="55">
        <f t="shared" si="0"/>
        <v>1.6899999789334833E-4</v>
      </c>
      <c r="G6" s="25">
        <f>C6-C7</f>
        <v>5.8999999891966581E-2</v>
      </c>
      <c r="H6" s="55">
        <f t="shared" si="1"/>
        <v>3.4809999872520564E-3</v>
      </c>
    </row>
    <row r="7" spans="1:16" s="5" customFormat="1" ht="15" customHeight="1" x14ac:dyDescent="0.25">
      <c r="A7" s="54" t="s">
        <v>48</v>
      </c>
      <c r="B7" s="4">
        <f>AVERAGE(B4:B6)</f>
        <v>1044367.5809999999</v>
      </c>
      <c r="C7" s="4">
        <f>AVERAGE(C4:C6)</f>
        <v>835273.21700000006</v>
      </c>
      <c r="D7" s="4">
        <f>AVERAGE(D4:D6)</f>
        <v>554.55666666666673</v>
      </c>
      <c r="E7" s="60">
        <f>COUNT(E4:E6)-1</f>
        <v>2</v>
      </c>
      <c r="F7" s="55">
        <f>SUM(F4:F6)</f>
        <v>7.5740000065639612E-3</v>
      </c>
      <c r="G7" s="60">
        <f>COUNT(G4:G6)-1</f>
        <v>2</v>
      </c>
      <c r="H7" s="55">
        <f>SUM(H4:H6)</f>
        <v>5.2219999945461743E-3</v>
      </c>
    </row>
    <row r="8" spans="1:16" s="5" customFormat="1" ht="15" customHeight="1" thickBot="1" x14ac:dyDescent="0.35">
      <c r="A8" s="54"/>
      <c r="B8" s="4"/>
      <c r="C8" s="4"/>
      <c r="D8" s="4"/>
      <c r="E8" s="52" t="s">
        <v>45</v>
      </c>
      <c r="F8" s="55">
        <f>SQRT((F7)/E7)</f>
        <v>6.1538605795727779E-2</v>
      </c>
      <c r="G8" s="52" t="s">
        <v>45</v>
      </c>
      <c r="H8" s="55">
        <f>SQRT((H7)/G7)</f>
        <v>5.1097945137481678E-2</v>
      </c>
    </row>
    <row r="9" spans="1:16" s="5" customFormat="1" ht="20.100000000000001" customHeight="1" thickBot="1" x14ac:dyDescent="0.3">
      <c r="A9" s="63" t="s">
        <v>44</v>
      </c>
      <c r="B9" s="64"/>
      <c r="C9" s="64"/>
      <c r="D9" s="64"/>
      <c r="E9" s="64"/>
      <c r="F9" s="64"/>
      <c r="G9" s="64"/>
      <c r="H9" s="65"/>
    </row>
    <row r="10" spans="1:16" s="5" customFormat="1" ht="15" customHeight="1" x14ac:dyDescent="0.25">
      <c r="A10" s="5">
        <v>144522</v>
      </c>
      <c r="B10" s="5">
        <v>1044340.63</v>
      </c>
      <c r="C10" s="5">
        <v>835491.18099999998</v>
      </c>
      <c r="D10" s="5">
        <v>554.29899999999998</v>
      </c>
      <c r="E10" s="25">
        <f>B10-B12</f>
        <v>-6.5000000176951289E-3</v>
      </c>
      <c r="F10" s="55">
        <f>E10*E10</f>
        <v>4.2250000230036676E-5</v>
      </c>
      <c r="G10" s="25">
        <f>C10-C12</f>
        <v>-6.0999999986961484E-2</v>
      </c>
      <c r="H10" s="55">
        <f>G10*G10</f>
        <v>3.720999998409301E-3</v>
      </c>
    </row>
    <row r="11" spans="1:16" s="5" customFormat="1" ht="15" customHeight="1" x14ac:dyDescent="0.25">
      <c r="A11" s="5">
        <v>145502</v>
      </c>
      <c r="B11" s="5">
        <v>1044340.643</v>
      </c>
      <c r="C11" s="5">
        <v>835491.30299999996</v>
      </c>
      <c r="D11" s="5">
        <v>554.50599999999997</v>
      </c>
      <c r="E11" s="25">
        <f>B11-B12</f>
        <v>6.5000000176951289E-3</v>
      </c>
      <c r="F11" s="55">
        <f t="shared" ref="F11" si="2">E11*E11</f>
        <v>4.2250000230036676E-5</v>
      </c>
      <c r="G11" s="25">
        <f>C11-C12</f>
        <v>6.0999999986961484E-2</v>
      </c>
      <c r="H11" s="55">
        <f t="shared" ref="H11" si="3">G11*G11</f>
        <v>3.720999998409301E-3</v>
      </c>
    </row>
    <row r="12" spans="1:16" s="5" customFormat="1" ht="15" customHeight="1" x14ac:dyDescent="0.25">
      <c r="A12" s="54" t="s">
        <v>48</v>
      </c>
      <c r="B12" s="4">
        <f>AVERAGE(B10:B11)</f>
        <v>1044340.6365</v>
      </c>
      <c r="C12" s="4">
        <f>AVERAGE(C10:C11)</f>
        <v>835491.24199999997</v>
      </c>
      <c r="D12" s="4">
        <f>AVERAGE(D10:D11)</f>
        <v>554.40249999999992</v>
      </c>
      <c r="E12" s="60">
        <f>COUNT(E10:E11)-1</f>
        <v>1</v>
      </c>
      <c r="F12" s="55">
        <f>SUM(F10:F11)</f>
        <v>8.4500000460073352E-5</v>
      </c>
      <c r="G12" s="60">
        <f>COUNT(G10:G11)-1</f>
        <v>1</v>
      </c>
      <c r="H12" s="55">
        <f>SUM(H10:H11)</f>
        <v>7.441999996818602E-3</v>
      </c>
    </row>
    <row r="13" spans="1:16" s="5" customFormat="1" ht="15" customHeight="1" thickBot="1" x14ac:dyDescent="0.35">
      <c r="B13" s="4"/>
      <c r="C13" s="4"/>
      <c r="D13" s="4"/>
      <c r="E13" s="52" t="s">
        <v>45</v>
      </c>
      <c r="F13" s="55">
        <f>SQRT((F12)/E12)</f>
        <v>9.1923881804498089E-3</v>
      </c>
      <c r="G13" s="52" t="s">
        <v>45</v>
      </c>
      <c r="H13" s="55">
        <f>SQRT((H12)/G12)</f>
        <v>8.6267027286319548E-2</v>
      </c>
    </row>
    <row r="14" spans="1:16" s="5" customFormat="1" ht="20.100000000000001" customHeight="1" thickBot="1" x14ac:dyDescent="0.3">
      <c r="A14" s="63" t="s">
        <v>43</v>
      </c>
      <c r="B14" s="64"/>
      <c r="C14" s="64"/>
      <c r="D14" s="64"/>
      <c r="E14" s="64"/>
      <c r="F14" s="64"/>
      <c r="G14" s="64"/>
      <c r="H14" s="65"/>
    </row>
    <row r="15" spans="1:16" s="5" customFormat="1" ht="15" customHeight="1" x14ac:dyDescent="0.25">
      <c r="A15" s="5">
        <v>144523</v>
      </c>
      <c r="B15" s="4">
        <v>1044016.03</v>
      </c>
      <c r="C15" s="4">
        <v>835271.93299999996</v>
      </c>
      <c r="D15" s="4">
        <v>559.70799999999997</v>
      </c>
      <c r="E15" s="25">
        <f>B15-B19</f>
        <v>-6.9000000134110451E-2</v>
      </c>
      <c r="F15" s="55">
        <f>E15*E15</f>
        <v>4.7610000185072422E-3</v>
      </c>
      <c r="G15" s="25">
        <f>C15-C19</f>
        <v>-0.13175000005867332</v>
      </c>
      <c r="H15" s="55">
        <f>G15*G15</f>
        <v>1.7358062515460421E-2</v>
      </c>
    </row>
    <row r="16" spans="1:16" s="5" customFormat="1" ht="15" customHeight="1" x14ac:dyDescent="0.25">
      <c r="A16" s="5">
        <v>145503</v>
      </c>
      <c r="B16" s="4">
        <v>1044016.099</v>
      </c>
      <c r="C16" s="4">
        <v>835272.01399999997</v>
      </c>
      <c r="D16" s="4">
        <v>559.48699999999997</v>
      </c>
      <c r="E16" s="25">
        <f>B16-B19</f>
        <v>0</v>
      </c>
      <c r="F16" s="55">
        <f t="shared" ref="F16:F18" si="4">E16*E16</f>
        <v>0</v>
      </c>
      <c r="G16" s="25">
        <f>C16-C19</f>
        <v>-5.0750000053085387E-2</v>
      </c>
      <c r="H16" s="55">
        <f t="shared" ref="H16:H18" si="5">G16*G16</f>
        <v>2.5755625053881666E-3</v>
      </c>
    </row>
    <row r="17" spans="1:8" s="5" customFormat="1" ht="15" customHeight="1" x14ac:dyDescent="0.25">
      <c r="A17" s="5">
        <v>509513</v>
      </c>
      <c r="B17" s="4">
        <v>1044016.1580000001</v>
      </c>
      <c r="C17" s="4">
        <v>835272.12100000004</v>
      </c>
      <c r="D17" s="4">
        <v>559.52599999999995</v>
      </c>
      <c r="E17" s="25">
        <f>B17-B19</f>
        <v>5.8999999891966581E-2</v>
      </c>
      <c r="F17" s="55">
        <f t="shared" si="4"/>
        <v>3.4809999872520564E-3</v>
      </c>
      <c r="G17" s="25">
        <f>C17-C19</f>
        <v>5.6250000023283064E-2</v>
      </c>
      <c r="H17" s="55">
        <f t="shared" si="5"/>
        <v>3.1640625026193446E-3</v>
      </c>
    </row>
    <row r="18" spans="1:8" s="5" customFormat="1" ht="15" customHeight="1" x14ac:dyDescent="0.25">
      <c r="A18" s="5">
        <v>545513</v>
      </c>
      <c r="B18" s="4">
        <v>1044016.1090000001</v>
      </c>
      <c r="C18" s="4">
        <v>835272.19099999999</v>
      </c>
      <c r="D18" s="4">
        <v>559.52099999999996</v>
      </c>
      <c r="E18" s="25">
        <f>B18-B19</f>
        <v>9.9999998928979039E-3</v>
      </c>
      <c r="F18" s="55">
        <f t="shared" si="4"/>
        <v>9.999999785795809E-5</v>
      </c>
      <c r="G18" s="25">
        <f>C18-C19</f>
        <v>0.12624999997206032</v>
      </c>
      <c r="H18" s="55">
        <f t="shared" si="5"/>
        <v>1.593906249294523E-2</v>
      </c>
    </row>
    <row r="19" spans="1:8" s="5" customFormat="1" ht="15" customHeight="1" x14ac:dyDescent="0.25">
      <c r="A19" s="54" t="s">
        <v>48</v>
      </c>
      <c r="B19" s="4">
        <f>AVERAGE(B15:B18)</f>
        <v>1044016.0990000002</v>
      </c>
      <c r="C19" s="4">
        <f>AVERAGE(C15:C18)</f>
        <v>835272.06475000002</v>
      </c>
      <c r="D19" s="4">
        <f>AVERAGE(D15:D18)</f>
        <v>559.56050000000005</v>
      </c>
      <c r="E19" s="60">
        <f>COUNT(E15:E18)-1</f>
        <v>3</v>
      </c>
      <c r="F19" s="55">
        <f>SUM(F15:F18)</f>
        <v>8.3420000036172563E-3</v>
      </c>
      <c r="G19" s="60">
        <f>COUNT(G15:G18)-1</f>
        <v>3</v>
      </c>
      <c r="H19" s="55">
        <f>SUM(H15:H18)</f>
        <v>3.9036750016413158E-2</v>
      </c>
    </row>
    <row r="20" spans="1:8" s="5" customFormat="1" ht="15" customHeight="1" thickBot="1" x14ac:dyDescent="0.35">
      <c r="B20" s="4"/>
      <c r="C20" s="4"/>
      <c r="D20" s="4"/>
      <c r="E20" s="52" t="s">
        <v>45</v>
      </c>
      <c r="F20" s="55">
        <f>SQRT((F19)/E19)</f>
        <v>5.2732026965331219E-2</v>
      </c>
      <c r="G20" s="52" t="s">
        <v>45</v>
      </c>
      <c r="H20" s="55">
        <f>SQRT((H19)/G19)</f>
        <v>0.11407124968839016</v>
      </c>
    </row>
    <row r="21" spans="1:8" s="5" customFormat="1" ht="20.100000000000001" customHeight="1" thickBot="1" x14ac:dyDescent="0.3">
      <c r="A21" s="63" t="s">
        <v>47</v>
      </c>
      <c r="B21" s="64"/>
      <c r="C21" s="64"/>
      <c r="D21" s="64"/>
      <c r="E21" s="64"/>
      <c r="F21" s="64"/>
      <c r="G21" s="64"/>
      <c r="H21" s="65"/>
    </row>
    <row r="22" spans="1:8" s="5" customFormat="1" ht="15" customHeight="1" x14ac:dyDescent="0.25">
      <c r="A22" s="5">
        <v>144524</v>
      </c>
      <c r="B22" s="4">
        <v>1044365.052</v>
      </c>
      <c r="C22" s="4">
        <v>834994.478</v>
      </c>
      <c r="D22" s="4">
        <v>554.65700000000004</v>
      </c>
      <c r="E22" s="25">
        <f>B22-B25</f>
        <v>-5.9999998193234205E-3</v>
      </c>
      <c r="F22" s="55">
        <f>E22*E22</f>
        <v>3.5999997831881079E-5</v>
      </c>
      <c r="G22" s="25">
        <f>C22-C25</f>
        <v>-1.7333333380520344E-2</v>
      </c>
      <c r="H22" s="55">
        <f>G22*G22</f>
        <v>3.0044444608026081E-4</v>
      </c>
    </row>
    <row r="23" spans="1:8" s="5" customFormat="1" ht="15" customHeight="1" x14ac:dyDescent="0.25">
      <c r="A23" s="5">
        <v>145504</v>
      </c>
      <c r="B23" s="4">
        <v>1044365.058</v>
      </c>
      <c r="C23" s="4">
        <v>834994.54799999995</v>
      </c>
      <c r="D23" s="4">
        <v>554.66200000000003</v>
      </c>
      <c r="E23" s="25">
        <f>B23-B25</f>
        <v>0</v>
      </c>
      <c r="F23" s="55">
        <f t="shared" ref="F23:F24" si="6">E23*E23</f>
        <v>0</v>
      </c>
      <c r="G23" s="25">
        <f>C23-C25</f>
        <v>5.2666666568256915E-2</v>
      </c>
      <c r="H23" s="55">
        <f t="shared" ref="H23:H24" si="7">G23*G23</f>
        <v>2.7737777674119507E-3</v>
      </c>
    </row>
    <row r="24" spans="1:8" s="5" customFormat="1" ht="15" customHeight="1" x14ac:dyDescent="0.25">
      <c r="A24" s="5">
        <v>473504</v>
      </c>
      <c r="B24" s="4">
        <v>1044365.064</v>
      </c>
      <c r="C24" s="4">
        <v>834994.46</v>
      </c>
      <c r="D24" s="4">
        <v>554.65499999999997</v>
      </c>
      <c r="E24" s="25">
        <f>B24-B25</f>
        <v>6.000000168569386E-3</v>
      </c>
      <c r="F24" s="55">
        <f t="shared" si="6"/>
        <v>3.600000202283266E-5</v>
      </c>
      <c r="G24" s="25">
        <f>C24-C25</f>
        <v>-3.5333333420567214E-2</v>
      </c>
      <c r="H24" s="55">
        <f t="shared" si="7"/>
        <v>1.248444450608972E-3</v>
      </c>
    </row>
    <row r="25" spans="1:8" s="5" customFormat="1" ht="15" customHeight="1" x14ac:dyDescent="0.25">
      <c r="A25" s="54" t="s">
        <v>48</v>
      </c>
      <c r="B25" s="4">
        <f>AVERAGE(B22:B24)</f>
        <v>1044365.0579999998</v>
      </c>
      <c r="C25" s="4">
        <f>AVERAGE(C22:C24)</f>
        <v>834994.49533333338</v>
      </c>
      <c r="D25" s="4">
        <f>AVERAGE(D22:D24)</f>
        <v>554.65800000000002</v>
      </c>
      <c r="E25" s="60">
        <f>COUNT(E22:E24)-1</f>
        <v>2</v>
      </c>
      <c r="F25" s="55">
        <f>SUM(F22:F24)</f>
        <v>7.1999999854713739E-5</v>
      </c>
      <c r="G25" s="60">
        <f>COUNT(G22:G24)-1</f>
        <v>2</v>
      </c>
      <c r="H25" s="55">
        <f>SUM(H22:H24)</f>
        <v>4.3226666641011831E-3</v>
      </c>
    </row>
    <row r="26" spans="1:8" s="5" customFormat="1" ht="15" customHeight="1" thickBot="1" x14ac:dyDescent="0.3">
      <c r="B26" s="4"/>
      <c r="C26" s="4"/>
      <c r="D26" s="4"/>
      <c r="E26" s="53" t="s">
        <v>45</v>
      </c>
      <c r="F26" s="55">
        <f>SQRT((F25)/E25)</f>
        <v>5.9999999939464059E-3</v>
      </c>
      <c r="G26" s="53" t="s">
        <v>45</v>
      </c>
      <c r="H26" s="55">
        <f>SQRT((H25)/G25)</f>
        <v>4.6490142310500533E-2</v>
      </c>
    </row>
    <row r="27" spans="1:8" s="5" customFormat="1" ht="20.100000000000001" customHeight="1" thickBot="1" x14ac:dyDescent="0.3">
      <c r="A27" s="63" t="s">
        <v>42</v>
      </c>
      <c r="B27" s="64"/>
      <c r="C27" s="64"/>
      <c r="D27" s="64"/>
      <c r="E27" s="64"/>
      <c r="F27" s="64"/>
      <c r="G27" s="64"/>
      <c r="H27" s="65"/>
    </row>
    <row r="28" spans="1:8" s="5" customFormat="1" ht="15" customHeight="1" x14ac:dyDescent="0.25">
      <c r="A28" s="5">
        <v>144525</v>
      </c>
      <c r="B28" s="4">
        <v>1044568.74</v>
      </c>
      <c r="C28" s="4">
        <v>834694.59400000004</v>
      </c>
      <c r="D28" s="4">
        <v>533.48800000000006</v>
      </c>
      <c r="E28" s="25">
        <f>B28-B32</f>
        <v>9.2749999952502549E-2</v>
      </c>
      <c r="F28" s="55">
        <f>E28*E28</f>
        <v>8.6025624911892223E-3</v>
      </c>
      <c r="G28" s="25">
        <f>C28-C32</f>
        <v>-2.0499999984167516E-2</v>
      </c>
      <c r="H28" s="55">
        <f>G28*G28</f>
        <v>4.2024999935086815E-4</v>
      </c>
    </row>
    <row r="29" spans="1:8" s="5" customFormat="1" ht="15" customHeight="1" x14ac:dyDescent="0.25">
      <c r="A29" s="5">
        <v>144545</v>
      </c>
      <c r="B29" s="4">
        <v>1044568.534</v>
      </c>
      <c r="C29" s="4">
        <v>834694.56499999994</v>
      </c>
      <c r="D29" s="4">
        <v>533.71100000000001</v>
      </c>
      <c r="E29" s="25">
        <f>B29-B32</f>
        <v>-0.11325000005308539</v>
      </c>
      <c r="F29" s="55">
        <f t="shared" ref="F29:F31" si="8">E29*E29</f>
        <v>1.282556251202384E-2</v>
      </c>
      <c r="G29" s="25">
        <f>C29-C32</f>
        <v>-4.9500000081025064E-2</v>
      </c>
      <c r="H29" s="55">
        <f t="shared" ref="H29:H31" si="9">G29*G29</f>
        <v>2.4502500080214812E-3</v>
      </c>
    </row>
    <row r="30" spans="1:8" s="5" customFormat="1" ht="15" customHeight="1" x14ac:dyDescent="0.25">
      <c r="A30" s="5">
        <v>145505</v>
      </c>
      <c r="B30" s="4">
        <v>1044568.709</v>
      </c>
      <c r="C30" s="4">
        <v>834694.67200000002</v>
      </c>
      <c r="D30" s="4">
        <v>533.85400000000004</v>
      </c>
      <c r="E30" s="25">
        <f>B30-B32</f>
        <v>6.1749999993480742E-2</v>
      </c>
      <c r="F30" s="55">
        <f t="shared" si="8"/>
        <v>3.8130624991948715E-3</v>
      </c>
      <c r="G30" s="25">
        <f>C30-C32</f>
        <v>5.7499999995343387E-2</v>
      </c>
      <c r="H30" s="55">
        <f t="shared" si="9"/>
        <v>3.3062499994644897E-3</v>
      </c>
    </row>
    <row r="31" spans="1:8" s="5" customFormat="1" ht="15" customHeight="1" x14ac:dyDescent="0.25">
      <c r="A31" s="5">
        <v>473505</v>
      </c>
      <c r="B31" s="4">
        <v>1044568.606</v>
      </c>
      <c r="C31" s="4">
        <v>834694.62699999998</v>
      </c>
      <c r="D31" s="4">
        <v>533.79899999999998</v>
      </c>
      <c r="E31" s="25">
        <f>B31-B32</f>
        <v>-4.1250000009313226E-2</v>
      </c>
      <c r="F31" s="55">
        <f t="shared" si="8"/>
        <v>1.7015625007683411E-3</v>
      </c>
      <c r="G31" s="25">
        <f>C31-C32</f>
        <v>1.2499999953433871E-2</v>
      </c>
      <c r="H31" s="55">
        <f t="shared" si="9"/>
        <v>1.5624999883584678E-4</v>
      </c>
    </row>
    <row r="32" spans="1:8" s="5" customFormat="1" ht="15" customHeight="1" x14ac:dyDescent="0.25">
      <c r="A32" s="54" t="s">
        <v>48</v>
      </c>
      <c r="B32" s="4">
        <f>AVERAGE(B28:B31)</f>
        <v>1044568.64725</v>
      </c>
      <c r="C32" s="4">
        <f>AVERAGE(C28:C31)</f>
        <v>834694.61450000003</v>
      </c>
      <c r="D32" s="4">
        <f>AVERAGE(D28:D31)</f>
        <v>533.71299999999997</v>
      </c>
      <c r="E32" s="60">
        <f>COUNT(E28:E31)-1</f>
        <v>3</v>
      </c>
      <c r="F32" s="55">
        <f>SUM(F28:F31)</f>
        <v>2.6942750003176273E-2</v>
      </c>
      <c r="G32" s="60">
        <f>COUNT(G28:G31)-1</f>
        <v>3</v>
      </c>
      <c r="H32" s="55">
        <f>SUM(H28:H31)</f>
        <v>6.3330000056726864E-3</v>
      </c>
    </row>
    <row r="33" spans="1:8" s="5" customFormat="1" ht="15" customHeight="1" thickBot="1" x14ac:dyDescent="0.3">
      <c r="B33" s="4"/>
      <c r="C33" s="4"/>
      <c r="D33" s="4"/>
      <c r="E33" s="53" t="s">
        <v>45</v>
      </c>
      <c r="F33" s="55">
        <f>SQRT((F32)/E32)</f>
        <v>9.4767698440583775E-2</v>
      </c>
      <c r="G33" s="53" t="s">
        <v>45</v>
      </c>
      <c r="H33" s="55">
        <f>SQRT((H32)/G32)</f>
        <v>4.5945620051218106E-2</v>
      </c>
    </row>
    <row r="34" spans="1:8" s="5" customFormat="1" ht="20.100000000000001" customHeight="1" thickBot="1" x14ac:dyDescent="0.3">
      <c r="A34" s="63" t="s">
        <v>41</v>
      </c>
      <c r="B34" s="64"/>
      <c r="C34" s="64"/>
      <c r="D34" s="64"/>
      <c r="E34" s="64"/>
      <c r="F34" s="64"/>
      <c r="G34" s="64"/>
      <c r="H34" s="65"/>
    </row>
    <row r="35" spans="1:8" s="5" customFormat="1" ht="15" customHeight="1" x14ac:dyDescent="0.25">
      <c r="A35" s="5">
        <v>144526</v>
      </c>
      <c r="B35" s="4">
        <v>1044749.719</v>
      </c>
      <c r="C35" s="4">
        <v>835098.58100000001</v>
      </c>
      <c r="D35" s="4">
        <v>535.36199999999997</v>
      </c>
      <c r="E35" s="25">
        <f>B35-B41</f>
        <v>8.7000000174157321E-2</v>
      </c>
      <c r="F35" s="55">
        <f>E35*E35</f>
        <v>7.5690000303033737E-3</v>
      </c>
      <c r="G35" s="25">
        <f>C35-C41</f>
        <v>1.333333330694586E-2</v>
      </c>
      <c r="H35" s="55">
        <f>G35*G35</f>
        <v>1.7777777707411182E-4</v>
      </c>
    </row>
    <row r="36" spans="1:8" s="5" customFormat="1" ht="15" customHeight="1" x14ac:dyDescent="0.25">
      <c r="A36" s="5">
        <v>145506</v>
      </c>
      <c r="B36" s="4">
        <v>1044749.628</v>
      </c>
      <c r="C36" s="4">
        <v>835098.54399999999</v>
      </c>
      <c r="D36" s="4">
        <v>535.15200000000004</v>
      </c>
      <c r="E36" s="25">
        <f>B36-B41</f>
        <v>-3.9999998407438397E-3</v>
      </c>
      <c r="F36" s="55">
        <f t="shared" ref="F36:F40" si="10">E36*E36</f>
        <v>1.5999998725950743E-5</v>
      </c>
      <c r="G36" s="25">
        <f>C36-C41</f>
        <v>-2.3666666704230011E-2</v>
      </c>
      <c r="H36" s="55">
        <f t="shared" ref="H36:H40" si="11">G36*G36</f>
        <v>5.6011111288910937E-4</v>
      </c>
    </row>
    <row r="37" spans="1:8" s="5" customFormat="1" ht="15" customHeight="1" x14ac:dyDescent="0.25">
      <c r="A37" s="5">
        <v>419516</v>
      </c>
      <c r="B37" s="4">
        <v>1044749.633</v>
      </c>
      <c r="C37" s="4">
        <v>835098.50199999998</v>
      </c>
      <c r="D37" s="4">
        <v>535.19799999999998</v>
      </c>
      <c r="E37" s="25">
        <f>B37-B41</f>
        <v>1.0000001639127731E-3</v>
      </c>
      <c r="F37" s="55">
        <f t="shared" si="10"/>
        <v>1.0000003278255731E-6</v>
      </c>
      <c r="G37" s="25">
        <f>C37-C41</f>
        <v>-6.5666666720062494E-2</v>
      </c>
      <c r="H37" s="55">
        <f t="shared" si="11"/>
        <v>4.3121111181237629E-3</v>
      </c>
    </row>
    <row r="38" spans="1:8" s="5" customFormat="1" ht="15" customHeight="1" x14ac:dyDescent="0.25">
      <c r="A38" s="5">
        <v>441516</v>
      </c>
      <c r="B38" s="4">
        <v>1044749.673</v>
      </c>
      <c r="C38" s="4">
        <v>835098.652</v>
      </c>
      <c r="D38" s="4">
        <v>432.49</v>
      </c>
      <c r="E38" s="25">
        <f>B38-B41</f>
        <v>4.1000000084750354E-2</v>
      </c>
      <c r="F38" s="55">
        <f t="shared" si="10"/>
        <v>1.681000006949529E-3</v>
      </c>
      <c r="G38" s="25">
        <f>C38-C41</f>
        <v>8.433333330322057E-2</v>
      </c>
      <c r="H38" s="55">
        <f t="shared" si="11"/>
        <v>7.1121111060320919E-3</v>
      </c>
    </row>
    <row r="39" spans="1:8" s="5" customFormat="1" ht="15" customHeight="1" x14ac:dyDescent="0.25">
      <c r="A39" s="5">
        <v>473506</v>
      </c>
      <c r="B39" s="4">
        <v>1044749.628</v>
      </c>
      <c r="C39" s="4">
        <v>835098.63199999998</v>
      </c>
      <c r="D39" s="4">
        <v>535.36699999999996</v>
      </c>
      <c r="E39" s="25">
        <f>B39-B41</f>
        <v>-3.9999998407438397E-3</v>
      </c>
      <c r="F39" s="55">
        <f t="shared" si="10"/>
        <v>1.5999998725950743E-5</v>
      </c>
      <c r="G39" s="25">
        <f>C39-C41</f>
        <v>6.4333333284594119E-2</v>
      </c>
      <c r="H39" s="55">
        <f t="shared" si="11"/>
        <v>4.1387777715066656E-3</v>
      </c>
    </row>
    <row r="40" spans="1:8" s="5" customFormat="1" ht="15" customHeight="1" x14ac:dyDescent="0.25">
      <c r="A40" s="5">
        <v>509516</v>
      </c>
      <c r="B40" s="4">
        <v>1044749.5110000001</v>
      </c>
      <c r="C40" s="4">
        <v>835098.495</v>
      </c>
      <c r="D40" s="4">
        <v>535.58600000000001</v>
      </c>
      <c r="E40" s="25">
        <f>B40-B41</f>
        <v>-0.12099999981001019</v>
      </c>
      <c r="F40" s="55">
        <f t="shared" si="10"/>
        <v>1.4640999954022467E-2</v>
      </c>
      <c r="G40" s="25">
        <f>C40-C41</f>
        <v>-7.2666666703298688E-2</v>
      </c>
      <c r="H40" s="55">
        <f t="shared" si="11"/>
        <v>5.2804444497682986E-3</v>
      </c>
    </row>
    <row r="41" spans="1:8" s="5" customFormat="1" ht="15" customHeight="1" x14ac:dyDescent="0.25">
      <c r="A41" s="54" t="s">
        <v>48</v>
      </c>
      <c r="B41" s="4">
        <f>AVERAGE(B35:B40)</f>
        <v>1044749.6319999999</v>
      </c>
      <c r="C41" s="4">
        <f>AVERAGE(C35:C40)</f>
        <v>835098.5676666667</v>
      </c>
      <c r="D41" s="4">
        <f>AVERAGE(D35:D40)</f>
        <v>518.1925</v>
      </c>
      <c r="E41" s="60">
        <f>COUNT(E35:E40)-1</f>
        <v>5</v>
      </c>
      <c r="F41" s="55">
        <f>SUM(F35:F40)</f>
        <v>2.3923999989055096E-2</v>
      </c>
      <c r="G41" s="60">
        <f>COUNT(G35:G40)-1</f>
        <v>5</v>
      </c>
      <c r="H41" s="55">
        <f>SUM(H35:H40)</f>
        <v>2.1581333335394037E-2</v>
      </c>
    </row>
    <row r="42" spans="1:8" s="5" customFormat="1" ht="15" customHeight="1" thickBot="1" x14ac:dyDescent="0.3">
      <c r="B42" s="4"/>
      <c r="C42" s="4"/>
      <c r="D42" s="4"/>
      <c r="E42" s="53" t="s">
        <v>45</v>
      </c>
      <c r="F42" s="55">
        <f>SQRT((F41)/E41)</f>
        <v>6.9172248754909071E-2</v>
      </c>
      <c r="G42" s="53" t="s">
        <v>45</v>
      </c>
      <c r="H42" s="55">
        <f>SQRT((H41)/G41)</f>
        <v>6.5698300336300988E-2</v>
      </c>
    </row>
    <row r="43" spans="1:8" s="5" customFormat="1" ht="20.100000000000001" customHeight="1" thickBot="1" x14ac:dyDescent="0.3">
      <c r="A43" s="63" t="s">
        <v>51</v>
      </c>
      <c r="B43" s="64"/>
      <c r="C43" s="64"/>
      <c r="D43" s="64"/>
      <c r="E43" s="64"/>
      <c r="F43" s="64"/>
      <c r="G43" s="64"/>
      <c r="H43" s="65"/>
    </row>
    <row r="44" spans="1:8" s="5" customFormat="1" ht="15" customHeight="1" x14ac:dyDescent="0.25">
      <c r="A44" s="5">
        <v>144527</v>
      </c>
      <c r="B44" s="4">
        <v>1044535.576</v>
      </c>
      <c r="C44" s="4">
        <v>835349.32900000003</v>
      </c>
      <c r="D44" s="4">
        <v>551.17200000000003</v>
      </c>
      <c r="E44" s="25">
        <f>B44-B49</f>
        <v>-1.2400000006891787E-2</v>
      </c>
      <c r="F44" s="55">
        <f>E44*E44</f>
        <v>1.5376000017091631E-4</v>
      </c>
      <c r="G44" s="25">
        <f>C44-C49</f>
        <v>-8.6000000592321157E-3</v>
      </c>
      <c r="H44" s="55">
        <f>G44*G44</f>
        <v>7.3960001018792394E-5</v>
      </c>
    </row>
    <row r="45" spans="1:8" s="5" customFormat="1" ht="15" customHeight="1" x14ac:dyDescent="0.25">
      <c r="A45" s="5">
        <v>145507</v>
      </c>
      <c r="B45" s="4">
        <v>1044535.5820000001</v>
      </c>
      <c r="C45" s="4">
        <v>835349.38199999998</v>
      </c>
      <c r="D45" s="4">
        <v>551.08799999999997</v>
      </c>
      <c r="E45" s="25">
        <f>B45-B49</f>
        <v>-6.3999999547377229E-3</v>
      </c>
      <c r="F45" s="55">
        <f t="shared" ref="F45:F48" si="12">E45*E45</f>
        <v>4.0959999420642855E-5</v>
      </c>
      <c r="G45" s="25">
        <f>C45-C49</f>
        <v>4.4399999896995723E-2</v>
      </c>
      <c r="H45" s="55">
        <f t="shared" ref="H45:H48" si="13">G45*G45</f>
        <v>1.9713599908532204E-3</v>
      </c>
    </row>
    <row r="46" spans="1:8" s="5" customFormat="1" ht="15" customHeight="1" x14ac:dyDescent="0.25">
      <c r="A46" s="5">
        <v>441517</v>
      </c>
      <c r="B46" s="4">
        <v>1044535.487</v>
      </c>
      <c r="C46" s="4">
        <v>835349.30700000003</v>
      </c>
      <c r="D46" s="4">
        <v>448.65</v>
      </c>
      <c r="E46" s="25">
        <f>B46-B49</f>
        <v>-0.10140000004321337</v>
      </c>
      <c r="F46" s="55">
        <f t="shared" si="12"/>
        <v>1.028196000876367E-2</v>
      </c>
      <c r="G46" s="25">
        <f>C46-C49</f>
        <v>-3.0600000056438148E-2</v>
      </c>
      <c r="H46" s="55">
        <f t="shared" si="13"/>
        <v>9.3636000345401465E-4</v>
      </c>
    </row>
    <row r="47" spans="1:8" s="5" customFormat="1" ht="15" customHeight="1" x14ac:dyDescent="0.25">
      <c r="A47" s="5">
        <v>473507</v>
      </c>
      <c r="B47" s="4">
        <v>1044535.6360000001</v>
      </c>
      <c r="C47" s="4">
        <v>835349.33100000001</v>
      </c>
      <c r="D47" s="4">
        <v>551.11699999999996</v>
      </c>
      <c r="E47" s="25">
        <f>B47-B49</f>
        <v>4.7600000048987567E-2</v>
      </c>
      <c r="F47" s="55">
        <f t="shared" si="12"/>
        <v>2.2657600046636166E-3</v>
      </c>
      <c r="G47" s="25">
        <f>C47-C49</f>
        <v>-6.600000080652535E-3</v>
      </c>
      <c r="H47" s="55">
        <f t="shared" si="13"/>
        <v>4.3560001064613468E-5</v>
      </c>
    </row>
    <row r="48" spans="1:8" s="5" customFormat="1" ht="15" customHeight="1" x14ac:dyDescent="0.25">
      <c r="A48" s="5">
        <v>557557</v>
      </c>
      <c r="B48" s="4">
        <v>1044535.661</v>
      </c>
      <c r="C48" s="4">
        <v>835349.33900000004</v>
      </c>
      <c r="D48" s="4">
        <v>551.14300000000003</v>
      </c>
      <c r="E48" s="25">
        <f>B48-B49</f>
        <v>7.259999995585531E-2</v>
      </c>
      <c r="F48" s="55">
        <f t="shared" si="12"/>
        <v>5.2707599935901909E-3</v>
      </c>
      <c r="G48" s="25">
        <f>C48-C49</f>
        <v>1.39999995008111E-3</v>
      </c>
      <c r="H48" s="55">
        <f t="shared" si="13"/>
        <v>1.9599998602271105E-6</v>
      </c>
    </row>
    <row r="49" spans="1:8" s="5" customFormat="1" ht="15" customHeight="1" x14ac:dyDescent="0.25">
      <c r="A49" s="54" t="s">
        <v>48</v>
      </c>
      <c r="B49" s="4">
        <f>AVERAGE(B44:B48)</f>
        <v>1044535.5884</v>
      </c>
      <c r="C49" s="4">
        <f>AVERAGE(C44:C48)</f>
        <v>835349.33760000009</v>
      </c>
      <c r="D49" s="4">
        <f>AVERAGE(D44:D48)</f>
        <v>530.63400000000001</v>
      </c>
      <c r="E49" s="60">
        <f>COUNT(E44:E48)-1</f>
        <v>4</v>
      </c>
      <c r="F49" s="55">
        <f>SUM(F44:F48)</f>
        <v>1.8013200006609036E-2</v>
      </c>
      <c r="G49" s="60">
        <f>COUNT(G44:G48)-1</f>
        <v>4</v>
      </c>
      <c r="H49" s="55">
        <f>SUM(H44:H48)</f>
        <v>3.0271999962508678E-3</v>
      </c>
    </row>
    <row r="50" spans="1:8" s="5" customFormat="1" ht="15" customHeight="1" x14ac:dyDescent="0.25">
      <c r="B50" s="4"/>
      <c r="C50" s="4"/>
      <c r="D50" s="4"/>
      <c r="E50" s="53" t="s">
        <v>45</v>
      </c>
      <c r="F50" s="55">
        <f>SQRT((F49)/E49)</f>
        <v>6.7106631577305828E-2</v>
      </c>
      <c r="G50" s="53" t="s">
        <v>45</v>
      </c>
      <c r="H50" s="55">
        <f>SQRT((H49)/G49)</f>
        <v>2.7509998165443722E-2</v>
      </c>
    </row>
  </sheetData>
  <mergeCells count="8">
    <mergeCell ref="A34:H34"/>
    <mergeCell ref="A43:H43"/>
    <mergeCell ref="A1:H1"/>
    <mergeCell ref="A3:H3"/>
    <mergeCell ref="A9:H9"/>
    <mergeCell ref="A14:H14"/>
    <mergeCell ref="A21:H21"/>
    <mergeCell ref="A27:H27"/>
  </mergeCells>
  <printOptions horizontalCentered="1" gridLines="1"/>
  <pageMargins left="0.5" right="0.5" top="0.5" bottom="0.5" header="0.3" footer="0.3"/>
  <pageSetup orientation="portrait" r:id="rId1"/>
  <headerFooter>
    <oddFooter>&amp;L&amp;D
&amp;P OF &amp;N&amp;C&amp;F</oddFooter>
  </headerFooter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B8AB-4DF1-491F-BC3F-0A34172C0ECA}">
  <dimension ref="A1:P52"/>
  <sheetViews>
    <sheetView topLeftCell="A23" workbookViewId="0">
      <selection activeCell="E55" sqref="E55"/>
    </sheetView>
  </sheetViews>
  <sheetFormatPr defaultRowHeight="14.4" x14ac:dyDescent="0.3"/>
  <cols>
    <col min="1" max="1" width="12.6640625" customWidth="1"/>
    <col min="2" max="3" width="12.6640625" style="1" customWidth="1"/>
    <col min="4" max="4" width="11.6640625" style="1" customWidth="1"/>
    <col min="5" max="8" width="10.6640625" customWidth="1"/>
    <col min="9" max="9" width="4.6640625" customWidth="1"/>
    <col min="10" max="10" width="10.6640625" customWidth="1"/>
    <col min="12" max="18" width="15.6640625" customWidth="1"/>
  </cols>
  <sheetData>
    <row r="1" spans="1:16" ht="50.1" customHeight="1" thickBot="1" x14ac:dyDescent="0.35">
      <c r="A1" s="66" t="s">
        <v>60</v>
      </c>
      <c r="B1" s="67"/>
      <c r="C1" s="67"/>
      <c r="D1" s="67"/>
      <c r="E1" s="67"/>
      <c r="F1" s="67"/>
      <c r="G1" s="67"/>
      <c r="H1" s="68"/>
      <c r="J1" s="3"/>
      <c r="L1" s="3"/>
      <c r="M1" s="3"/>
      <c r="N1" s="3"/>
      <c r="O1" s="3"/>
      <c r="P1" s="3"/>
    </row>
    <row r="2" spans="1:16" ht="50.1" customHeight="1" thickBot="1" x14ac:dyDescent="0.35">
      <c r="A2" s="56" t="s">
        <v>3</v>
      </c>
      <c r="B2" s="57" t="s">
        <v>0</v>
      </c>
      <c r="C2" s="57" t="s">
        <v>1</v>
      </c>
      <c r="D2" s="57" t="s">
        <v>2</v>
      </c>
      <c r="E2" s="58" t="s">
        <v>4</v>
      </c>
      <c r="F2" s="58" t="s">
        <v>46</v>
      </c>
      <c r="G2" s="58" t="s">
        <v>5</v>
      </c>
      <c r="H2" s="59" t="s">
        <v>46</v>
      </c>
      <c r="J2" s="3"/>
      <c r="L2" s="3"/>
      <c r="M2" s="3"/>
      <c r="N2" s="3"/>
      <c r="O2" s="3"/>
      <c r="P2" s="3"/>
    </row>
    <row r="3" spans="1:16" ht="20.100000000000001" customHeight="1" thickBot="1" x14ac:dyDescent="0.35">
      <c r="A3" s="63" t="s">
        <v>40</v>
      </c>
      <c r="B3" s="64"/>
      <c r="C3" s="64"/>
      <c r="D3" s="64"/>
      <c r="E3" s="64"/>
      <c r="F3" s="64"/>
      <c r="G3" s="64"/>
      <c r="H3" s="65"/>
    </row>
    <row r="4" spans="1:16" ht="15" customHeight="1" x14ac:dyDescent="0.3">
      <c r="A4" s="5">
        <v>145601</v>
      </c>
      <c r="B4" s="4">
        <v>1044367.534</v>
      </c>
      <c r="C4" s="4">
        <v>835273.26899999997</v>
      </c>
      <c r="D4" s="4">
        <v>554.54600000000005</v>
      </c>
      <c r="E4" s="25">
        <f>B4-B7</f>
        <v>-8.3333333022892475E-3</v>
      </c>
      <c r="F4" s="55">
        <f>E4*E4</f>
        <v>6.9444443927043015E-5</v>
      </c>
      <c r="G4" s="25">
        <f>C4-C7</f>
        <v>2.1666666609235108E-2</v>
      </c>
      <c r="H4" s="55">
        <f>G4*G4</f>
        <v>4.6944444195574355E-4</v>
      </c>
    </row>
    <row r="5" spans="1:16" ht="15" customHeight="1" x14ac:dyDescent="0.3">
      <c r="A5" s="5">
        <v>473601</v>
      </c>
      <c r="B5" s="4">
        <v>1044367.568</v>
      </c>
      <c r="C5" s="4">
        <v>835273.25699999998</v>
      </c>
      <c r="D5" s="4">
        <v>554.36800000000005</v>
      </c>
      <c r="E5" s="25">
        <f>B5-B7</f>
        <v>2.5666666682809591E-2</v>
      </c>
      <c r="F5" s="55">
        <f t="shared" ref="F5:F6" si="0">E5*E5</f>
        <v>6.5877777860644791E-4</v>
      </c>
      <c r="G5" s="25">
        <f>C5-C7</f>
        <v>9.6666666213423014E-3</v>
      </c>
      <c r="H5" s="55">
        <f t="shared" ref="H5:H6" si="1">G5*G5</f>
        <v>9.3444443568173384E-5</v>
      </c>
    </row>
    <row r="6" spans="1:16" ht="15" customHeight="1" x14ac:dyDescent="0.3">
      <c r="A6" s="5">
        <v>491611</v>
      </c>
      <c r="B6" s="4">
        <v>1044367.525</v>
      </c>
      <c r="C6" s="4">
        <v>835273.21600000001</v>
      </c>
      <c r="D6" s="4">
        <v>554.30399999999997</v>
      </c>
      <c r="E6" s="25">
        <f>B6-B7</f>
        <v>-1.7333333264105022E-2</v>
      </c>
      <c r="F6" s="55">
        <f t="shared" si="0"/>
        <v>3.0044444204452964E-4</v>
      </c>
      <c r="G6" s="25">
        <f>C6-C7</f>
        <v>-3.1333333346992731E-2</v>
      </c>
      <c r="H6" s="55">
        <f t="shared" si="1"/>
        <v>9.817777786337667E-4</v>
      </c>
    </row>
    <row r="7" spans="1:16" ht="15" customHeight="1" x14ac:dyDescent="0.3">
      <c r="A7" s="7" t="s">
        <v>48</v>
      </c>
      <c r="B7" s="4">
        <f>AVERAGE(B4:B6)</f>
        <v>1044367.5423333333</v>
      </c>
      <c r="C7" s="4">
        <f>AVERAGE(C4:C6)</f>
        <v>835273.24733333336</v>
      </c>
      <c r="D7" s="4">
        <f>AVERAGE(D4:D6)</f>
        <v>554.40600000000006</v>
      </c>
      <c r="E7" s="60">
        <f>COUNT(E4:E6)-1</f>
        <v>2</v>
      </c>
      <c r="F7" s="55">
        <f>SUM(F4:F6)</f>
        <v>1.0286666645780206E-3</v>
      </c>
      <c r="G7" s="60">
        <f>COUNT(G4:G6)-1</f>
        <v>2</v>
      </c>
      <c r="H7" s="55">
        <f>SUM(H4:H6)</f>
        <v>1.5446666641576836E-3</v>
      </c>
    </row>
    <row r="8" spans="1:16" ht="15" customHeight="1" thickBot="1" x14ac:dyDescent="0.35">
      <c r="A8" s="5"/>
      <c r="B8" s="4"/>
      <c r="C8" s="4"/>
      <c r="D8" s="4"/>
      <c r="E8" s="62" t="s">
        <v>45</v>
      </c>
      <c r="F8" s="55">
        <f>SQRT((F7)/E7)</f>
        <v>2.2678918234541309E-2</v>
      </c>
      <c r="G8" s="62" t="s">
        <v>45</v>
      </c>
      <c r="H8" s="55">
        <f>SQRT((H7)/G7)</f>
        <v>2.7790885773556082E-2</v>
      </c>
    </row>
    <row r="9" spans="1:16" ht="20.100000000000001" customHeight="1" thickBot="1" x14ac:dyDescent="0.35">
      <c r="A9" s="63" t="s">
        <v>44</v>
      </c>
      <c r="B9" s="64"/>
      <c r="C9" s="64"/>
      <c r="D9" s="64"/>
      <c r="E9" s="64"/>
      <c r="F9" s="64"/>
      <c r="G9" s="64"/>
      <c r="H9" s="65"/>
    </row>
    <row r="10" spans="1:16" ht="15" customHeight="1" x14ac:dyDescent="0.3">
      <c r="A10" s="5">
        <v>144652</v>
      </c>
      <c r="B10" s="4">
        <v>1044340.589</v>
      </c>
      <c r="C10" s="4">
        <v>835491.13500000001</v>
      </c>
      <c r="D10" s="4">
        <v>554.46600000000001</v>
      </c>
      <c r="E10" s="25">
        <f>B10-B15</f>
        <v>2.0600000047124922E-2</v>
      </c>
      <c r="F10" s="55">
        <f>E10*E10</f>
        <v>4.2436000194154679E-4</v>
      </c>
      <c r="G10" s="25">
        <f>C10-C15</f>
        <v>-5.9200000017881393E-2</v>
      </c>
      <c r="H10" s="55">
        <f>G10*G10</f>
        <v>3.504640002117157E-3</v>
      </c>
    </row>
    <row r="11" spans="1:16" ht="15" customHeight="1" x14ac:dyDescent="0.3">
      <c r="A11" s="5">
        <v>145602</v>
      </c>
      <c r="B11" s="4">
        <v>1044340.542</v>
      </c>
      <c r="C11" s="4">
        <v>835491.23600000003</v>
      </c>
      <c r="D11" s="4">
        <v>554.53200000000004</v>
      </c>
      <c r="E11" s="25">
        <f>B11-B15</f>
        <v>-2.6399999973364174E-2</v>
      </c>
      <c r="F11" s="55">
        <f t="shared" ref="F11:F14" si="2">E11*E11</f>
        <v>6.9695999859362839E-4</v>
      </c>
      <c r="G11" s="25">
        <f>C11-C15</f>
        <v>4.1800000006332994E-2</v>
      </c>
      <c r="H11" s="55">
        <f t="shared" ref="H11:H14" si="3">G11*G11</f>
        <v>1.7472400005294382E-3</v>
      </c>
    </row>
    <row r="12" spans="1:16" ht="15" customHeight="1" x14ac:dyDescent="0.3">
      <c r="A12" s="5">
        <v>473602</v>
      </c>
      <c r="B12" s="4">
        <v>1044340.656</v>
      </c>
      <c r="C12" s="4">
        <v>835491.19400000002</v>
      </c>
      <c r="D12" s="4">
        <v>554.4</v>
      </c>
      <c r="E12" s="25">
        <f>B12-B15</f>
        <v>8.7599999969825149E-2</v>
      </c>
      <c r="F12" s="55">
        <f t="shared" si="2"/>
        <v>7.673759994713366E-3</v>
      </c>
      <c r="G12" s="25">
        <f>C12-C15</f>
        <v>-2.0000000949949026E-4</v>
      </c>
      <c r="H12" s="55">
        <f t="shared" si="3"/>
        <v>4.0000003799796195E-8</v>
      </c>
    </row>
    <row r="13" spans="1:16" ht="15" customHeight="1" x14ac:dyDescent="0.3">
      <c r="A13" s="5">
        <v>545612</v>
      </c>
      <c r="B13" s="4">
        <v>1044340.497</v>
      </c>
      <c r="C13" s="4">
        <v>835491.17299999995</v>
      </c>
      <c r="D13" s="4">
        <v>554.25900000000001</v>
      </c>
      <c r="E13" s="25">
        <f>B13-B15</f>
        <v>-7.140000001527369E-2</v>
      </c>
      <c r="F13" s="55">
        <f t="shared" si="2"/>
        <v>5.0979600021810829E-3</v>
      </c>
      <c r="G13" s="25">
        <f>C13-C15</f>
        <v>-2.1200000075623393E-2</v>
      </c>
      <c r="H13" s="55">
        <f t="shared" si="3"/>
        <v>4.4944000320643187E-4</v>
      </c>
    </row>
    <row r="14" spans="1:16" ht="15" customHeight="1" x14ac:dyDescent="0.3">
      <c r="A14" s="5">
        <v>567632</v>
      </c>
      <c r="B14" s="4">
        <v>1044340.558</v>
      </c>
      <c r="C14" s="4">
        <v>835491.23300000001</v>
      </c>
      <c r="D14" s="4">
        <v>554.298</v>
      </c>
      <c r="E14" s="25">
        <f>B14-B15</f>
        <v>-1.0400000028312206E-2</v>
      </c>
      <c r="F14" s="55">
        <f t="shared" si="2"/>
        <v>1.0816000058889389E-4</v>
      </c>
      <c r="G14" s="25">
        <f>C14-C15</f>
        <v>3.8799999980255961E-2</v>
      </c>
      <c r="H14" s="55">
        <f t="shared" si="3"/>
        <v>1.5054399984678626E-3</v>
      </c>
    </row>
    <row r="15" spans="1:16" ht="15" customHeight="1" x14ac:dyDescent="0.3">
      <c r="A15" s="7" t="s">
        <v>48</v>
      </c>
      <c r="B15" s="4">
        <f>AVERAGE(B10:B14)</f>
        <v>1044340.5684</v>
      </c>
      <c r="C15" s="4">
        <f>AVERAGE(C10:C14)</f>
        <v>835491.19420000003</v>
      </c>
      <c r="D15" s="4">
        <f>AVERAGE(D10:D14)</f>
        <v>554.39099999999996</v>
      </c>
      <c r="E15" s="60">
        <f>COUNT(E10:E14)-1</f>
        <v>4</v>
      </c>
      <c r="F15" s="55">
        <f>SUM(F10:F14)</f>
        <v>1.4001199998018517E-2</v>
      </c>
      <c r="G15" s="60">
        <f>COUNT(G10:G14)-1</f>
        <v>4</v>
      </c>
      <c r="H15" s="55">
        <f>SUM(H10:H14)</f>
        <v>7.2068000043246892E-3</v>
      </c>
    </row>
    <row r="16" spans="1:16" ht="15" customHeight="1" thickBot="1" x14ac:dyDescent="0.35">
      <c r="A16" s="5"/>
      <c r="B16" s="4"/>
      <c r="C16" s="4"/>
      <c r="D16" s="4"/>
      <c r="E16" s="52" t="s">
        <v>45</v>
      </c>
      <c r="F16" s="55">
        <f>SQRT((F15)/E15)</f>
        <v>5.9163333235244864E-2</v>
      </c>
      <c r="G16" s="52" t="s">
        <v>45</v>
      </c>
      <c r="H16" s="55">
        <f>SQRT((H15)/G15)</f>
        <v>4.2446436847881262E-2</v>
      </c>
    </row>
    <row r="17" spans="1:8" ht="20.100000000000001" customHeight="1" thickBot="1" x14ac:dyDescent="0.35">
      <c r="A17" s="63" t="s">
        <v>43</v>
      </c>
      <c r="B17" s="64"/>
      <c r="C17" s="64"/>
      <c r="D17" s="64"/>
      <c r="E17" s="64"/>
      <c r="F17" s="64"/>
      <c r="G17" s="64"/>
      <c r="H17" s="65"/>
    </row>
    <row r="18" spans="1:8" ht="15" customHeight="1" x14ac:dyDescent="0.3">
      <c r="A18" s="5">
        <v>144663</v>
      </c>
      <c r="B18" s="4">
        <v>1044016.049</v>
      </c>
      <c r="C18" s="4">
        <v>835272</v>
      </c>
      <c r="D18" s="4">
        <v>559.66800000000001</v>
      </c>
      <c r="E18" s="25">
        <f>B18-B21</f>
        <v>-5.0333333318121731E-2</v>
      </c>
      <c r="F18" s="55">
        <f>E18*E18</f>
        <v>2.5334444429131434E-3</v>
      </c>
      <c r="G18" s="25">
        <f>C18-C21</f>
        <v>1.0000000474974513E-3</v>
      </c>
      <c r="H18" s="55">
        <f t="shared" ref="H18:H19" si="4">G18*G18</f>
        <v>1.0000000949949049E-6</v>
      </c>
    </row>
    <row r="19" spans="1:8" ht="15" customHeight="1" x14ac:dyDescent="0.3">
      <c r="A19" s="5">
        <v>145603</v>
      </c>
      <c r="B19" s="4">
        <v>1044016.085</v>
      </c>
      <c r="C19" s="4">
        <v>835271.92</v>
      </c>
      <c r="D19" s="4">
        <v>559.62</v>
      </c>
      <c r="E19" s="25">
        <f>B19-B21</f>
        <v>-1.4333333354443312E-2</v>
      </c>
      <c r="F19" s="55">
        <f t="shared" ref="F19:F20" si="5">E19*E19</f>
        <v>2.0544444504959716E-4</v>
      </c>
      <c r="G19" s="25">
        <f>C19-C21</f>
        <v>-7.8999999910593033E-2</v>
      </c>
      <c r="H19" s="55">
        <f t="shared" si="4"/>
        <v>6.2409999858736992E-3</v>
      </c>
    </row>
    <row r="20" spans="1:8" ht="15" customHeight="1" x14ac:dyDescent="0.3">
      <c r="A20" s="5">
        <v>473603</v>
      </c>
      <c r="B20" s="4">
        <v>1044016.164</v>
      </c>
      <c r="C20" s="4">
        <v>835272.07700000005</v>
      </c>
      <c r="D20" s="4">
        <v>559.298</v>
      </c>
      <c r="E20" s="25">
        <f>B20-B21</f>
        <v>6.4666666672565043E-2</v>
      </c>
      <c r="F20" s="55">
        <f t="shared" si="5"/>
        <v>4.1817777785406341E-3</v>
      </c>
      <c r="G20" s="25">
        <f>C20-C21</f>
        <v>7.8000000095926225E-2</v>
      </c>
      <c r="H20" s="55">
        <f>G20*G20</f>
        <v>6.0840000149644914E-3</v>
      </c>
    </row>
    <row r="21" spans="1:8" ht="15" customHeight="1" x14ac:dyDescent="0.3">
      <c r="A21" s="7" t="s">
        <v>48</v>
      </c>
      <c r="B21" s="4">
        <f>AVERAGE(B18:B20)</f>
        <v>1044016.0993333333</v>
      </c>
      <c r="C21" s="4">
        <f>AVERAGE(C18:C20)</f>
        <v>835271.99899999995</v>
      </c>
      <c r="D21" s="4">
        <f>AVERAGE(D18:D20)</f>
        <v>559.52866666666671</v>
      </c>
      <c r="E21" s="60">
        <f>COUNT(E18:E20)-1</f>
        <v>2</v>
      </c>
      <c r="F21" s="55">
        <f>SUM(F18:F20)</f>
        <v>6.9206666665033749E-3</v>
      </c>
      <c r="G21" s="60">
        <f>COUNT(G18:G20)-1</f>
        <v>2</v>
      </c>
      <c r="H21" s="55">
        <f>SUM(H18:H20)</f>
        <v>1.2326000000933186E-2</v>
      </c>
    </row>
    <row r="22" spans="1:8" ht="15" customHeight="1" thickBot="1" x14ac:dyDescent="0.35">
      <c r="A22" s="5"/>
      <c r="B22" s="4"/>
      <c r="C22" s="4"/>
      <c r="D22" s="4"/>
      <c r="E22" s="52" t="s">
        <v>45</v>
      </c>
      <c r="F22" s="55">
        <f>SQRT((F21)/E21)</f>
        <v>5.8824598028815185E-2</v>
      </c>
      <c r="G22" s="52" t="s">
        <v>45</v>
      </c>
      <c r="H22" s="55">
        <f>SQRT((H21)/G21)</f>
        <v>7.8504776927691436E-2</v>
      </c>
    </row>
    <row r="23" spans="1:8" ht="20.100000000000001" customHeight="1" thickBot="1" x14ac:dyDescent="0.35">
      <c r="A23" s="63" t="s">
        <v>47</v>
      </c>
      <c r="B23" s="64"/>
      <c r="C23" s="64"/>
      <c r="D23" s="64"/>
      <c r="E23" s="64"/>
      <c r="F23" s="64"/>
      <c r="G23" s="64"/>
      <c r="H23" s="65"/>
    </row>
    <row r="24" spans="1:8" ht="15" customHeight="1" x14ac:dyDescent="0.3">
      <c r="A24" s="5">
        <v>144654</v>
      </c>
      <c r="B24" s="4">
        <v>1044365.0870000001</v>
      </c>
      <c r="C24" s="4">
        <v>834994.41299999994</v>
      </c>
      <c r="D24" s="4">
        <v>554.57399999999996</v>
      </c>
      <c r="E24" s="25">
        <f>B24-B30</f>
        <v>-3.0833333148621023E-2</v>
      </c>
      <c r="F24" s="55">
        <f t="shared" ref="F24:F27" si="6">E24*E24</f>
        <v>9.5069443305385198E-4</v>
      </c>
      <c r="G24" s="25">
        <f>C24-C30</f>
        <v>-6.3000000198371708E-2</v>
      </c>
      <c r="H24" s="55">
        <f t="shared" ref="H24:H27" si="7">G24*G24</f>
        <v>3.9690000249948355E-3</v>
      </c>
    </row>
    <row r="25" spans="1:8" ht="15" customHeight="1" x14ac:dyDescent="0.3">
      <c r="A25" s="5">
        <v>145604</v>
      </c>
      <c r="B25" s="4">
        <v>1044365.051</v>
      </c>
      <c r="C25" s="4">
        <v>834994.50399999996</v>
      </c>
      <c r="D25" s="4">
        <v>554.59100000000001</v>
      </c>
      <c r="E25" s="25">
        <f>B25-B30</f>
        <v>-6.6833333228714764E-2</v>
      </c>
      <c r="F25" s="55">
        <f t="shared" si="6"/>
        <v>4.4666944304604288E-3</v>
      </c>
      <c r="G25" s="25">
        <f>C25-C30</f>
        <v>2.7999999816529453E-2</v>
      </c>
      <c r="H25" s="55">
        <f t="shared" si="7"/>
        <v>7.8399998972564938E-4</v>
      </c>
    </row>
    <row r="26" spans="1:8" ht="15" customHeight="1" x14ac:dyDescent="0.3">
      <c r="A26" s="5">
        <v>396614</v>
      </c>
      <c r="B26" s="4">
        <v>1044365.106</v>
      </c>
      <c r="C26" s="4">
        <v>834994.46400000004</v>
      </c>
      <c r="D26" s="4">
        <v>554.48299999999995</v>
      </c>
      <c r="E26" s="25">
        <f>B26-B30</f>
        <v>-1.1833333177492023E-2</v>
      </c>
      <c r="F26" s="55">
        <f t="shared" si="6"/>
        <v>1.4002777408953345E-4</v>
      </c>
      <c r="G26" s="25">
        <f>C26-C30</f>
        <v>-1.2000000104308128E-2</v>
      </c>
      <c r="H26" s="55">
        <f t="shared" si="7"/>
        <v>1.4400000250339509E-4</v>
      </c>
    </row>
    <row r="27" spans="1:8" ht="15" customHeight="1" x14ac:dyDescent="0.3">
      <c r="A27" s="5">
        <v>473604</v>
      </c>
      <c r="B27" s="4">
        <v>1044365.181</v>
      </c>
      <c r="C27" s="4">
        <v>834994.51800000004</v>
      </c>
      <c r="D27" s="4">
        <v>554.48299999999995</v>
      </c>
      <c r="E27" s="25">
        <f>B27-B30</f>
        <v>6.3166666775941849E-2</v>
      </c>
      <c r="F27" s="55">
        <f t="shared" si="6"/>
        <v>3.9900277915828758E-3</v>
      </c>
      <c r="G27" s="25">
        <f>C27-C30</f>
        <v>4.1999999899417162E-2</v>
      </c>
      <c r="H27" s="55">
        <f t="shared" si="7"/>
        <v>1.7639999915510416E-3</v>
      </c>
    </row>
    <row r="28" spans="1:8" ht="15" customHeight="1" x14ac:dyDescent="0.3">
      <c r="A28" s="5">
        <v>533614</v>
      </c>
      <c r="B28" s="4">
        <v>1044365.151</v>
      </c>
      <c r="C28" s="4">
        <v>834994.46600000001</v>
      </c>
      <c r="D28" s="4">
        <v>554.45399999999995</v>
      </c>
      <c r="E28" s="25">
        <f>B28-B30</f>
        <v>3.3166666748002172E-2</v>
      </c>
      <c r="F28" s="55">
        <f>E28*E28</f>
        <v>1.1000277831730329E-3</v>
      </c>
      <c r="G28" s="25">
        <f>C28-C30</f>
        <v>-1.0000000125728548E-2</v>
      </c>
      <c r="H28" s="55">
        <f>G28*G28</f>
        <v>1.0000000251457097E-4</v>
      </c>
    </row>
    <row r="29" spans="1:8" ht="15" customHeight="1" x14ac:dyDescent="0.3">
      <c r="A29" s="5">
        <v>699614</v>
      </c>
      <c r="B29" s="4">
        <v>1044365.1310000001</v>
      </c>
      <c r="C29" s="4">
        <v>834994.49100000004</v>
      </c>
      <c r="D29" s="4">
        <v>554.44100000000003</v>
      </c>
      <c r="E29" s="25">
        <f>B29-B30</f>
        <v>1.3166666845791042E-2</v>
      </c>
      <c r="F29" s="55">
        <f t="shared" ref="F29" si="8">E29*E29</f>
        <v>1.7336111582805301E-4</v>
      </c>
      <c r="G29" s="25">
        <f>C29-C30</f>
        <v>1.4999999897554517E-2</v>
      </c>
      <c r="H29" s="55">
        <f t="shared" ref="H29" si="9">G29*G29</f>
        <v>2.2499999692663551E-4</v>
      </c>
    </row>
    <row r="30" spans="1:8" ht="15" customHeight="1" x14ac:dyDescent="0.3">
      <c r="A30" s="7" t="s">
        <v>48</v>
      </c>
      <c r="B30" s="4">
        <f>AVERAGE(B24:B29)</f>
        <v>1044365.1178333332</v>
      </c>
      <c r="C30" s="4">
        <f>AVERAGE(C24:C29)</f>
        <v>834994.47600000014</v>
      </c>
      <c r="D30" s="4">
        <f>AVERAGE(D24:D29)</f>
        <v>554.50433333333331</v>
      </c>
      <c r="E30" s="60">
        <f>COUNT(E24:E29)-1</f>
        <v>5</v>
      </c>
      <c r="F30" s="55">
        <f>SUM(F24:F29)</f>
        <v>1.0820833328187776E-2</v>
      </c>
      <c r="G30" s="60">
        <f>COUNT(G24:G29)-1</f>
        <v>5</v>
      </c>
      <c r="H30" s="55">
        <f>SUM(H24:H29)</f>
        <v>6.9860000082161283E-3</v>
      </c>
    </row>
    <row r="31" spans="1:8" ht="15" customHeight="1" thickBot="1" x14ac:dyDescent="0.35">
      <c r="A31" s="5"/>
      <c r="B31" s="4"/>
      <c r="C31" s="4"/>
      <c r="D31" s="4"/>
      <c r="E31" s="52" t="s">
        <v>45</v>
      </c>
      <c r="F31" s="55">
        <f>SQRT((F30)/E30)</f>
        <v>4.6520604742818585E-2</v>
      </c>
      <c r="G31" s="52" t="s">
        <v>45</v>
      </c>
      <c r="H31" s="55">
        <f>SQRT((H30)/G30)</f>
        <v>3.7379138588833551E-2</v>
      </c>
    </row>
    <row r="32" spans="1:8" ht="20.100000000000001" customHeight="1" thickBot="1" x14ac:dyDescent="0.35">
      <c r="A32" s="63" t="s">
        <v>42</v>
      </c>
      <c r="B32" s="64"/>
      <c r="C32" s="64"/>
      <c r="D32" s="64"/>
      <c r="E32" s="64"/>
      <c r="F32" s="64"/>
      <c r="G32" s="64"/>
      <c r="H32" s="65"/>
    </row>
    <row r="33" spans="1:8" ht="15" customHeight="1" x14ac:dyDescent="0.3">
      <c r="A33" s="5">
        <v>144655</v>
      </c>
      <c r="B33" s="4">
        <v>1044568.501</v>
      </c>
      <c r="C33" s="4">
        <v>834694.58600000001</v>
      </c>
      <c r="D33" s="4">
        <v>533.65800000000002</v>
      </c>
      <c r="E33" s="25">
        <f>B33-B38</f>
        <v>-0.1313999998383224</v>
      </c>
      <c r="F33" s="55">
        <f>E33*E33</f>
        <v>1.7265959957511127E-2</v>
      </c>
      <c r="G33" s="25">
        <f>C33-C38</f>
        <v>-2.3200000054202974E-2</v>
      </c>
      <c r="H33" s="55">
        <f>G33*G33</f>
        <v>5.3824000251501798E-4</v>
      </c>
    </row>
    <row r="34" spans="1:8" ht="15" customHeight="1" x14ac:dyDescent="0.3">
      <c r="A34" s="5">
        <v>145605</v>
      </c>
      <c r="B34" s="4">
        <v>1044568.678</v>
      </c>
      <c r="C34" s="4">
        <v>834694.63399999996</v>
      </c>
      <c r="D34" s="4">
        <v>533.74699999999996</v>
      </c>
      <c r="E34" s="25">
        <f>B34-B38</f>
        <v>4.5600000070407987E-2</v>
      </c>
      <c r="F34" s="55">
        <f t="shared" ref="F34:F37" si="10">E34*E34</f>
        <v>2.0793600064212083E-3</v>
      </c>
      <c r="G34" s="25">
        <f>C34-C38</f>
        <v>2.4799999897368252E-2</v>
      </c>
      <c r="H34" s="55">
        <f t="shared" ref="H34:H37" si="11">G34*G34</f>
        <v>6.1503999490946531E-4</v>
      </c>
    </row>
    <row r="35" spans="1:8" ht="15" customHeight="1" x14ac:dyDescent="0.3">
      <c r="A35" s="5">
        <v>396615</v>
      </c>
      <c r="B35" s="4">
        <v>1044568.689</v>
      </c>
      <c r="C35" s="4">
        <v>834694.60100000002</v>
      </c>
      <c r="D35" s="4">
        <v>533.53</v>
      </c>
      <c r="E35" s="25">
        <f>B35-B38</f>
        <v>5.6600000127218664E-2</v>
      </c>
      <c r="F35" s="55">
        <f t="shared" si="10"/>
        <v>3.2035600144011528E-3</v>
      </c>
      <c r="G35" s="25">
        <f>C35-C38</f>
        <v>-8.2000000402331352E-3</v>
      </c>
      <c r="H35" s="55">
        <f t="shared" si="11"/>
        <v>6.7240000659823419E-5</v>
      </c>
    </row>
    <row r="36" spans="1:8" ht="15" customHeight="1" x14ac:dyDescent="0.3">
      <c r="A36" s="5">
        <v>419615</v>
      </c>
      <c r="B36" s="4">
        <v>1044568.6409999999</v>
      </c>
      <c r="C36" s="4">
        <v>834694.61800000002</v>
      </c>
      <c r="D36" s="4">
        <v>533.54100000000005</v>
      </c>
      <c r="E36" s="25">
        <f>B36-B38</f>
        <v>8.6000000592321157E-3</v>
      </c>
      <c r="F36" s="55">
        <f t="shared" si="10"/>
        <v>7.3960001018792394E-5</v>
      </c>
      <c r="G36" s="25">
        <f>C36-C38</f>
        <v>8.7999999523162842E-3</v>
      </c>
      <c r="H36" s="55">
        <f t="shared" si="11"/>
        <v>7.7439999160766604E-5</v>
      </c>
    </row>
    <row r="37" spans="1:8" ht="15" customHeight="1" x14ac:dyDescent="0.3">
      <c r="A37" s="5">
        <v>473605</v>
      </c>
      <c r="B37" s="4">
        <v>1044568.653</v>
      </c>
      <c r="C37" s="4">
        <v>834694.60699999996</v>
      </c>
      <c r="D37" s="4">
        <v>533.54899999999998</v>
      </c>
      <c r="E37" s="25">
        <f>B37-B38</f>
        <v>2.0600000163540244E-2</v>
      </c>
      <c r="F37" s="55">
        <f t="shared" si="10"/>
        <v>4.2436000673785808E-4</v>
      </c>
      <c r="G37" s="25">
        <f>C37-C38</f>
        <v>-2.2000001044943929E-3</v>
      </c>
      <c r="H37" s="55">
        <f t="shared" si="11"/>
        <v>4.8400004597753396E-6</v>
      </c>
    </row>
    <row r="38" spans="1:8" ht="15" customHeight="1" x14ac:dyDescent="0.3">
      <c r="A38" s="54" t="s">
        <v>48</v>
      </c>
      <c r="B38" s="4">
        <f>AVERAGE(B33:B37)</f>
        <v>1044568.6323999999</v>
      </c>
      <c r="C38" s="4">
        <f>AVERAGE(C33:C37)</f>
        <v>834694.60920000006</v>
      </c>
      <c r="D38" s="4">
        <f>AVERAGE(D33:D37)</f>
        <v>533.60500000000002</v>
      </c>
      <c r="E38" s="60">
        <f>COUNT(E33:E37)-1</f>
        <v>4</v>
      </c>
      <c r="F38" s="55">
        <f>SUM(F33:F37)</f>
        <v>2.3047199986090141E-2</v>
      </c>
      <c r="G38" s="60">
        <f>COUNT(G33:G37)-1</f>
        <v>4</v>
      </c>
      <c r="H38" s="55">
        <f>SUM(H33:H37)</f>
        <v>1.3027999977048487E-3</v>
      </c>
    </row>
    <row r="39" spans="1:8" ht="15" customHeight="1" thickBot="1" x14ac:dyDescent="0.35">
      <c r="A39" s="5"/>
      <c r="B39" s="4"/>
      <c r="C39" s="4"/>
      <c r="D39" s="4"/>
      <c r="E39" s="52" t="s">
        <v>45</v>
      </c>
      <c r="F39" s="55">
        <f>SQRT((F38)/E38)</f>
        <v>7.5906521436056695E-2</v>
      </c>
      <c r="G39" s="52" t="s">
        <v>45</v>
      </c>
      <c r="H39" s="55">
        <f>SQRT((H38)/G38)</f>
        <v>1.8047160425568677E-2</v>
      </c>
    </row>
    <row r="40" spans="1:8" ht="20.100000000000001" customHeight="1" thickBot="1" x14ac:dyDescent="0.35">
      <c r="A40" s="63" t="s">
        <v>41</v>
      </c>
      <c r="B40" s="64"/>
      <c r="C40" s="64"/>
      <c r="D40" s="64"/>
      <c r="E40" s="64"/>
      <c r="F40" s="64"/>
      <c r="G40" s="64"/>
      <c r="H40" s="65"/>
    </row>
    <row r="41" spans="1:8" ht="15" customHeight="1" x14ac:dyDescent="0.3">
      <c r="A41" s="5">
        <v>144656</v>
      </c>
      <c r="B41" s="4">
        <v>1044749.657</v>
      </c>
      <c r="C41" s="4">
        <v>835098.51</v>
      </c>
      <c r="D41" s="4">
        <v>535.30499999999995</v>
      </c>
      <c r="E41" s="25">
        <f>B41-B45</f>
        <v>-6.9999999832361937E-3</v>
      </c>
      <c r="F41" s="55">
        <f>E41*E41</f>
        <v>4.8999999765306711E-5</v>
      </c>
      <c r="G41" s="25">
        <f>C41-C45</f>
        <v>-2.4999999441206455E-3</v>
      </c>
      <c r="H41" s="55">
        <f>G41*G41</f>
        <v>6.2499997206032307E-6</v>
      </c>
    </row>
    <row r="42" spans="1:8" ht="15" customHeight="1" x14ac:dyDescent="0.3">
      <c r="A42" s="5">
        <v>145606</v>
      </c>
      <c r="B42" s="4">
        <v>1044749.605</v>
      </c>
      <c r="C42" s="4">
        <v>835098.45799999998</v>
      </c>
      <c r="D42" s="4">
        <v>535.36</v>
      </c>
      <c r="E42" s="25">
        <f>B42-B45</f>
        <v>-5.9000000008381903E-2</v>
      </c>
      <c r="F42" s="55">
        <f t="shared" ref="F42:F44" si="12">E42*E42</f>
        <v>3.4810000009890645E-3</v>
      </c>
      <c r="G42" s="25">
        <f>C42-C45</f>
        <v>-5.4499999969266355E-2</v>
      </c>
      <c r="H42" s="55">
        <f t="shared" ref="H42:H44" si="13">G42*G42</f>
        <v>2.9702499966500328E-3</v>
      </c>
    </row>
    <row r="43" spans="1:8" ht="15" customHeight="1" x14ac:dyDescent="0.3">
      <c r="A43" s="5">
        <v>441616</v>
      </c>
      <c r="B43" s="4">
        <v>1044749.69</v>
      </c>
      <c r="C43" s="4">
        <v>835098.54799999995</v>
      </c>
      <c r="D43" s="4">
        <v>432.60199999999998</v>
      </c>
      <c r="E43" s="25">
        <f>B43-B45</f>
        <v>2.5999999954365194E-2</v>
      </c>
      <c r="F43" s="55">
        <f t="shared" si="12"/>
        <v>6.7599999762699007E-4</v>
      </c>
      <c r="G43" s="25">
        <f>C43-C45</f>
        <v>3.5499999998137355E-2</v>
      </c>
      <c r="H43" s="55">
        <f t="shared" si="13"/>
        <v>1.2602499998677521E-3</v>
      </c>
    </row>
    <row r="44" spans="1:8" ht="15" customHeight="1" x14ac:dyDescent="0.3">
      <c r="A44" s="5">
        <v>473606</v>
      </c>
      <c r="B44" s="4">
        <v>1044749.704</v>
      </c>
      <c r="C44" s="4">
        <v>835098.53399999999</v>
      </c>
      <c r="D44" s="4">
        <v>535.149</v>
      </c>
      <c r="E44" s="25">
        <f>B44-B45</f>
        <v>4.0000000037252903E-2</v>
      </c>
      <c r="F44" s="55">
        <f t="shared" si="12"/>
        <v>1.6000000029802322E-3</v>
      </c>
      <c r="G44" s="25">
        <f>C44-C45</f>
        <v>2.1500000031664968E-2</v>
      </c>
      <c r="H44" s="55">
        <f t="shared" si="13"/>
        <v>4.6225000136159361E-4</v>
      </c>
    </row>
    <row r="45" spans="1:8" ht="15" customHeight="1" x14ac:dyDescent="0.3">
      <c r="A45" s="7" t="s">
        <v>48</v>
      </c>
      <c r="B45" s="4">
        <f>AVERAGE(B41:B44)</f>
        <v>1044749.664</v>
      </c>
      <c r="C45" s="4">
        <f>AVERAGE(C41:C44)</f>
        <v>835098.51249999995</v>
      </c>
      <c r="D45" s="4">
        <f>AVERAGE(D41:D44)</f>
        <v>509.60399999999993</v>
      </c>
      <c r="E45" s="60">
        <f>COUNT(E41:E44)-1</f>
        <v>3</v>
      </c>
      <c r="F45" s="55">
        <f>SUM(F41:F44)</f>
        <v>5.8060000013615935E-3</v>
      </c>
      <c r="G45" s="60">
        <f>COUNT(G41:G44)-1</f>
        <v>3</v>
      </c>
      <c r="H45" s="55">
        <f>SUM(H41:H44)</f>
        <v>4.6989999975999824E-3</v>
      </c>
    </row>
    <row r="46" spans="1:8" ht="15" customHeight="1" thickBot="1" x14ac:dyDescent="0.35">
      <c r="A46" s="5"/>
      <c r="B46" s="4"/>
      <c r="C46" s="4"/>
      <c r="D46" s="4"/>
      <c r="E46" s="52" t="s">
        <v>45</v>
      </c>
      <c r="F46" s="55">
        <f>SQRT((F45)/E45)</f>
        <v>4.3992423595287378E-2</v>
      </c>
      <c r="G46" s="52" t="s">
        <v>45</v>
      </c>
      <c r="H46" s="55">
        <f>SQRT((H45)/G45)</f>
        <v>3.9576929296413682E-2</v>
      </c>
    </row>
    <row r="47" spans="1:8" ht="20.100000000000001" customHeight="1" thickBot="1" x14ac:dyDescent="0.35">
      <c r="A47" s="63" t="s">
        <v>51</v>
      </c>
      <c r="B47" s="64"/>
      <c r="C47" s="64"/>
      <c r="D47" s="64"/>
      <c r="E47" s="64"/>
      <c r="F47" s="64"/>
      <c r="G47" s="64"/>
      <c r="H47" s="65"/>
    </row>
    <row r="48" spans="1:8" ht="15" customHeight="1" x14ac:dyDescent="0.3">
      <c r="A48" s="5">
        <v>144657</v>
      </c>
      <c r="B48" s="4">
        <v>1044535.6189999999</v>
      </c>
      <c r="C48" s="4">
        <v>835349.23300000001</v>
      </c>
      <c r="D48" s="4">
        <v>551.15599999999995</v>
      </c>
      <c r="E48" s="25">
        <f>B48-B51</f>
        <v>3.1333333230577409E-2</v>
      </c>
      <c r="F48" s="55">
        <f>E48*E48</f>
        <v>9.8177777133840664E-4</v>
      </c>
      <c r="G48" s="25">
        <f>C48-C51</f>
        <v>-2.1666666609235108E-2</v>
      </c>
      <c r="H48" s="55">
        <f>G48*G48</f>
        <v>4.6944444195574355E-4</v>
      </c>
    </row>
    <row r="49" spans="1:8" ht="15" customHeight="1" x14ac:dyDescent="0.3">
      <c r="A49" s="5">
        <v>145607</v>
      </c>
      <c r="B49" s="4">
        <v>1044535.518</v>
      </c>
      <c r="C49" s="4">
        <v>835349.26699999999</v>
      </c>
      <c r="D49" s="4">
        <v>551.149</v>
      </c>
      <c r="E49" s="25">
        <f>B49-B51</f>
        <v>-6.9666666677221656E-2</v>
      </c>
      <c r="F49" s="55">
        <f t="shared" ref="F49:F50" si="14">E49*E49</f>
        <v>4.8534444459151062E-3</v>
      </c>
      <c r="G49" s="25">
        <f>C49-C51</f>
        <v>1.2333333375863731E-2</v>
      </c>
      <c r="H49" s="55">
        <f t="shared" ref="H49:H50" si="15">G49*G49</f>
        <v>1.5211111216019424E-4</v>
      </c>
    </row>
    <row r="50" spans="1:8" ht="15" customHeight="1" x14ac:dyDescent="0.3">
      <c r="A50" s="5">
        <v>473607</v>
      </c>
      <c r="B50" s="4">
        <v>1044535.626</v>
      </c>
      <c r="C50" s="4">
        <v>835349.26399999997</v>
      </c>
      <c r="D50" s="4">
        <v>550.92600000000004</v>
      </c>
      <c r="E50" s="25">
        <f>B50-B51</f>
        <v>3.8333333330228925E-2</v>
      </c>
      <c r="F50" s="55">
        <f t="shared" si="14"/>
        <v>1.4694444442064397E-3</v>
      </c>
      <c r="G50" s="25">
        <f>C50-C51</f>
        <v>9.3333333497866988E-3</v>
      </c>
      <c r="H50" s="55">
        <f t="shared" si="15"/>
        <v>8.71111114182406E-5</v>
      </c>
    </row>
    <row r="51" spans="1:8" ht="15" customHeight="1" x14ac:dyDescent="0.3">
      <c r="A51" s="7" t="s">
        <v>48</v>
      </c>
      <c r="B51" s="4">
        <f>AVERAGE(B48:B50)</f>
        <v>1044535.5876666667</v>
      </c>
      <c r="C51" s="4">
        <f>AVERAGE(C48:C50)</f>
        <v>835349.25466666662</v>
      </c>
      <c r="D51" s="4">
        <f>AVERAGE(D48:D50)</f>
        <v>551.07699999999988</v>
      </c>
      <c r="E51" s="60">
        <f>COUNT(E48:E50)-1</f>
        <v>2</v>
      </c>
      <c r="F51" s="55">
        <f>SUM(F48:F50)</f>
        <v>7.3046666614599524E-3</v>
      </c>
      <c r="G51" s="60">
        <f>COUNT(G48:G50)-1</f>
        <v>2</v>
      </c>
      <c r="H51" s="55">
        <f>SUM(H48:H50)</f>
        <v>7.0866666553417838E-4</v>
      </c>
    </row>
    <row r="52" spans="1:8" ht="15" customHeight="1" x14ac:dyDescent="0.3">
      <c r="A52" s="5"/>
      <c r="B52" s="4"/>
      <c r="C52" s="4"/>
      <c r="D52" s="4"/>
      <c r="E52" s="52" t="s">
        <v>45</v>
      </c>
      <c r="F52" s="55">
        <f>SQRT((F51)/E51)</f>
        <v>6.0434537565286092E-2</v>
      </c>
      <c r="G52" s="52" t="s">
        <v>45</v>
      </c>
      <c r="H52" s="55">
        <f>SQRT((H51)/G51)</f>
        <v>1.8823743856286643E-2</v>
      </c>
    </row>
  </sheetData>
  <mergeCells count="8">
    <mergeCell ref="A40:H40"/>
    <mergeCell ref="A47:H47"/>
    <mergeCell ref="A1:H1"/>
    <mergeCell ref="A3:H3"/>
    <mergeCell ref="A9:H9"/>
    <mergeCell ref="A17:H17"/>
    <mergeCell ref="A23:H23"/>
    <mergeCell ref="A32:H32"/>
  </mergeCells>
  <printOptions horizontalCentered="1" gridLines="1"/>
  <pageMargins left="0.5" right="0.5" top="0.5" bottom="0.5" header="0.3" footer="0.3"/>
  <pageSetup orientation="portrait" r:id="rId1"/>
  <headerFooter>
    <oddFooter>&amp;L&amp;D
&amp;P OF &amp;N&amp;C&amp;F</oddFooter>
  </headerFooter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0971C-AE0A-4C20-88EC-07CEF3C59379}">
  <sheetPr codeName="Sheet2"/>
  <dimension ref="A1:P277"/>
  <sheetViews>
    <sheetView zoomScale="85" zoomScaleNormal="85" workbookViewId="0">
      <selection activeCell="B23" sqref="B23"/>
    </sheetView>
  </sheetViews>
  <sheetFormatPr defaultColWidth="9.109375" defaultRowHeight="17.399999999999999" x14ac:dyDescent="0.25"/>
  <cols>
    <col min="1" max="1" width="20.6640625" style="4" customWidth="1"/>
    <col min="2" max="3" width="15.6640625" style="9" customWidth="1"/>
    <col min="4" max="6" width="15.6640625" style="5" customWidth="1"/>
    <col min="7" max="7" width="12.6640625" style="5" customWidth="1"/>
    <col min="8" max="10" width="10.6640625" style="5" customWidth="1"/>
    <col min="11" max="14" width="14.33203125" style="5" customWidth="1"/>
    <col min="15" max="18" width="15.6640625" style="5" customWidth="1"/>
    <col min="19" max="16384" width="9.109375" style="5"/>
  </cols>
  <sheetData>
    <row r="1" spans="1:16" s="12" customFormat="1" ht="75" customHeight="1" thickTop="1" thickBot="1" x14ac:dyDescent="0.35">
      <c r="A1" s="78" t="s">
        <v>30</v>
      </c>
      <c r="B1" s="43" t="s">
        <v>32</v>
      </c>
      <c r="C1" s="44" t="s">
        <v>33</v>
      </c>
      <c r="D1" s="44" t="s">
        <v>34</v>
      </c>
      <c r="E1" s="45" t="s">
        <v>35</v>
      </c>
      <c r="F1" s="70" t="s">
        <v>8</v>
      </c>
      <c r="G1" s="72" t="s">
        <v>7</v>
      </c>
      <c r="H1" s="72" t="s">
        <v>6</v>
      </c>
      <c r="I1" s="72" t="s">
        <v>18</v>
      </c>
      <c r="J1" s="72" t="s">
        <v>19</v>
      </c>
      <c r="K1" s="46" t="s">
        <v>15</v>
      </c>
      <c r="L1" s="46" t="s">
        <v>15</v>
      </c>
      <c r="M1" s="46" t="s">
        <v>16</v>
      </c>
      <c r="N1" s="47" t="s">
        <v>17</v>
      </c>
      <c r="O1" s="11"/>
      <c r="P1" s="11"/>
    </row>
    <row r="2" spans="1:16" s="12" customFormat="1" ht="50.1" customHeight="1" thickBot="1" x14ac:dyDescent="0.35">
      <c r="A2" s="79"/>
      <c r="B2" s="48" t="s">
        <v>31</v>
      </c>
      <c r="C2" s="48" t="s">
        <v>31</v>
      </c>
      <c r="D2" s="48" t="s">
        <v>31</v>
      </c>
      <c r="E2" s="50" t="s">
        <v>31</v>
      </c>
      <c r="F2" s="71"/>
      <c r="G2" s="73"/>
      <c r="H2" s="73"/>
      <c r="I2" s="73"/>
      <c r="J2" s="73"/>
      <c r="K2" s="51" t="s">
        <v>36</v>
      </c>
      <c r="L2" s="51" t="s">
        <v>39</v>
      </c>
      <c r="M2" s="39" t="s">
        <v>37</v>
      </c>
      <c r="N2" s="49" t="s">
        <v>38</v>
      </c>
      <c r="O2" s="11"/>
      <c r="P2" s="11"/>
    </row>
    <row r="3" spans="1:16" s="6" customFormat="1" ht="24.9" customHeight="1" thickBot="1" x14ac:dyDescent="0.35">
      <c r="A3" s="40"/>
      <c r="B3" s="34"/>
      <c r="C3" s="34" t="s">
        <v>20</v>
      </c>
      <c r="D3" s="74" t="s">
        <v>63</v>
      </c>
      <c r="E3" s="74"/>
      <c r="F3" s="35">
        <v>219.65600000000001</v>
      </c>
      <c r="G3" s="41"/>
      <c r="H3" s="41"/>
      <c r="I3" s="41"/>
      <c r="J3" s="41"/>
      <c r="K3" s="41"/>
      <c r="L3" s="41"/>
      <c r="M3" s="41"/>
      <c r="N3" s="42"/>
      <c r="O3" s="8"/>
      <c r="P3" s="8"/>
    </row>
    <row r="4" spans="1:16" s="6" customFormat="1" ht="20.100000000000001" customHeight="1" x14ac:dyDescent="0.3">
      <c r="A4" s="75" t="s">
        <v>53</v>
      </c>
      <c r="B4" s="16">
        <v>6.8682926877798894E-2</v>
      </c>
      <c r="C4" s="17">
        <v>1.9216890718978346E-2</v>
      </c>
      <c r="D4" s="17">
        <v>7.615838756624492E-2</v>
      </c>
      <c r="E4" s="17">
        <v>3.5509153757917321E-2</v>
      </c>
      <c r="F4" s="18"/>
      <c r="G4" s="18"/>
      <c r="H4" s="18"/>
      <c r="I4" s="18"/>
      <c r="J4" s="18"/>
      <c r="K4" s="18"/>
      <c r="L4" s="18"/>
      <c r="M4" s="18"/>
      <c r="N4" s="36"/>
      <c r="O4" s="10"/>
      <c r="P4" s="10"/>
    </row>
    <row r="5" spans="1:16" s="6" customFormat="1" ht="20.100000000000001" customHeight="1" thickBot="1" x14ac:dyDescent="0.35">
      <c r="A5" s="76"/>
      <c r="B5" s="26">
        <f>B4*B4</f>
        <v>4.7173444445010697E-3</v>
      </c>
      <c r="C5" s="26">
        <f>C4*C4</f>
        <v>3.6928888890515609E-4</v>
      </c>
      <c r="D5" s="26">
        <f>D4*D4</f>
        <v>5.8000999966903687E-3</v>
      </c>
      <c r="E5" s="26">
        <f>E4*E4</f>
        <v>1.2609000006034137E-3</v>
      </c>
      <c r="F5" s="27">
        <f>SQRT(B5+C5+D5+E5)</f>
        <v>0.11021630247245645</v>
      </c>
      <c r="G5" s="28">
        <f>F5/F3</f>
        <v>5.0176777539633088E-4</v>
      </c>
      <c r="H5" s="29">
        <f>G5*1000000</f>
        <v>501.76777539633088</v>
      </c>
      <c r="I5" s="28">
        <f>DEGREES(ATAN(G5))</f>
        <v>2.8749173413143054E-2</v>
      </c>
      <c r="J5" s="28" t="s">
        <v>64</v>
      </c>
      <c r="K5" s="31">
        <v>1</v>
      </c>
      <c r="L5" s="31">
        <v>1</v>
      </c>
      <c r="M5" s="31">
        <v>1</v>
      </c>
      <c r="N5" s="32">
        <v>1</v>
      </c>
      <c r="O5" s="10"/>
      <c r="P5" s="10"/>
    </row>
    <row r="6" spans="1:16" s="6" customFormat="1" ht="20.100000000000001" customHeight="1" x14ac:dyDescent="0.3">
      <c r="A6" s="75" t="s">
        <v>54</v>
      </c>
      <c r="B6" s="16">
        <v>3.0110629347045711E-2</v>
      </c>
      <c r="C6" s="17">
        <v>4.9807462630734142E-2</v>
      </c>
      <c r="D6" s="17">
        <v>2.58641137584458E-2</v>
      </c>
      <c r="E6" s="17">
        <v>3.1159650348800066E-2</v>
      </c>
      <c r="F6" s="23"/>
      <c r="G6" s="24"/>
      <c r="H6" s="18"/>
      <c r="I6" s="18"/>
      <c r="J6" s="24"/>
      <c r="K6" s="18"/>
      <c r="L6" s="18"/>
      <c r="M6" s="18"/>
      <c r="N6" s="36"/>
      <c r="O6" s="10"/>
      <c r="P6" s="10"/>
    </row>
    <row r="7" spans="1:16" s="6" customFormat="1" ht="20.100000000000001" customHeight="1" thickBot="1" x14ac:dyDescent="0.35">
      <c r="A7" s="76"/>
      <c r="B7" s="19">
        <f>B6*B6</f>
        <v>9.0664999967517048E-4</v>
      </c>
      <c r="C7" s="19">
        <f>C6*C6</f>
        <v>2.480783333711978E-3</v>
      </c>
      <c r="D7" s="19">
        <f>D6*D6</f>
        <v>6.6895238050982536E-4</v>
      </c>
      <c r="E7" s="19">
        <f>E6*E6</f>
        <v>9.7092380985947609E-4</v>
      </c>
      <c r="F7" s="20">
        <f>SQRT(B7+C7+D7+E7)</f>
        <v>7.0903522647019795E-2</v>
      </c>
      <c r="G7" s="21">
        <f>F7/F3</f>
        <v>3.2279347091370049E-4</v>
      </c>
      <c r="H7" s="22">
        <f>G7*1000000</f>
        <v>322.7934709137005</v>
      </c>
      <c r="I7" s="21">
        <f>DEGREES(ATAN(G7))</f>
        <v>1.8494702895378242E-2</v>
      </c>
      <c r="J7" s="21" t="s">
        <v>76</v>
      </c>
      <c r="K7" s="37"/>
      <c r="L7" s="37"/>
      <c r="M7" s="37">
        <v>1</v>
      </c>
      <c r="N7" s="38">
        <v>1</v>
      </c>
      <c r="O7" s="14"/>
      <c r="P7" s="10"/>
    </row>
    <row r="8" spans="1:16" s="6" customFormat="1" ht="20.100000000000001" customHeight="1" x14ac:dyDescent="0.3">
      <c r="A8" s="76" t="s">
        <v>55</v>
      </c>
      <c r="B8" s="26">
        <v>7.0003571287418825E-2</v>
      </c>
      <c r="C8" s="30">
        <v>6.576093064573911E-2</v>
      </c>
      <c r="D8" s="30">
        <v>6.6655207374300529E-2</v>
      </c>
      <c r="E8" s="30">
        <v>7.4917732668650747E-2</v>
      </c>
      <c r="F8" s="27"/>
      <c r="G8" s="31"/>
      <c r="H8" s="31"/>
      <c r="I8" s="31"/>
      <c r="J8" s="28"/>
      <c r="K8" s="31"/>
      <c r="L8" s="31"/>
      <c r="M8" s="31"/>
      <c r="N8" s="32"/>
      <c r="O8" s="15"/>
      <c r="P8" s="10"/>
    </row>
    <row r="9" spans="1:16" s="6" customFormat="1" ht="20.100000000000001" customHeight="1" thickBot="1" x14ac:dyDescent="0.35">
      <c r="A9" s="77"/>
      <c r="B9" s="19">
        <f>B8*B8</f>
        <v>4.9004999929927297E-3</v>
      </c>
      <c r="C9" s="19">
        <f>C8*C8</f>
        <v>4.3244999993937092E-3</v>
      </c>
      <c r="D9" s="19">
        <f>D8*D8</f>
        <v>4.4429166701110074E-3</v>
      </c>
      <c r="E9" s="19">
        <f>E8*E8</f>
        <v>5.612666668211419E-3</v>
      </c>
      <c r="F9" s="20">
        <f>SQRT(B9+C9+D9+E9)</f>
        <v>0.13885454018759655</v>
      </c>
      <c r="G9" s="21">
        <f>F9/F3</f>
        <v>6.3214544645990342E-4</v>
      </c>
      <c r="H9" s="22">
        <f>G9*1000000</f>
        <v>632.14544645990338</v>
      </c>
      <c r="I9" s="21">
        <f>DEGREES(ATAN(G9))</f>
        <v>3.6219261296065564E-2</v>
      </c>
      <c r="J9" s="21" t="s">
        <v>10</v>
      </c>
      <c r="K9" s="37">
        <v>1</v>
      </c>
      <c r="L9" s="37">
        <v>1</v>
      </c>
      <c r="M9" s="37">
        <v>1</v>
      </c>
      <c r="N9" s="38">
        <v>1</v>
      </c>
      <c r="O9" s="15"/>
      <c r="P9" s="10"/>
    </row>
    <row r="10" spans="1:16" s="6" customFormat="1" ht="20.100000000000001" customHeight="1" x14ac:dyDescent="0.3">
      <c r="A10" s="76" t="s">
        <v>56</v>
      </c>
      <c r="B10" s="16">
        <v>3.3611415802290059E-2</v>
      </c>
      <c r="C10" s="17">
        <v>6.6590278192883254E-2</v>
      </c>
      <c r="D10" s="17">
        <v>5.1214344584279245E-2</v>
      </c>
      <c r="E10" s="17">
        <v>4.3815989193936956E-2</v>
      </c>
      <c r="F10" s="18"/>
      <c r="G10" s="18"/>
      <c r="H10" s="18"/>
      <c r="I10" s="18"/>
      <c r="J10" s="18"/>
      <c r="K10" s="18"/>
      <c r="L10" s="18"/>
      <c r="M10" s="18"/>
      <c r="N10" s="36"/>
      <c r="O10" s="10"/>
      <c r="P10" s="10"/>
    </row>
    <row r="11" spans="1:16" s="6" customFormat="1" ht="20.100000000000001" customHeight="1" thickBot="1" x14ac:dyDescent="0.35">
      <c r="A11" s="77"/>
      <c r="B11" s="26">
        <f>B10*B10</f>
        <v>1.1297272722344339E-3</v>
      </c>
      <c r="C11" s="26">
        <f>C10*C10</f>
        <v>4.4342651498055826E-3</v>
      </c>
      <c r="D11" s="26">
        <f>D10*D10</f>
        <v>2.6229090911972929E-3</v>
      </c>
      <c r="E11" s="26">
        <f>E10*E10</f>
        <v>1.9198409090432002E-3</v>
      </c>
      <c r="F11" s="27">
        <f>SQRT(B11+C11+D11+E11)</f>
        <v>0.10053229541933532</v>
      </c>
      <c r="G11" s="28">
        <f>F11/F3</f>
        <v>4.5768062524736552E-4</v>
      </c>
      <c r="H11" s="29">
        <f>G11*1000000</f>
        <v>457.68062524736553</v>
      </c>
      <c r="I11" s="28">
        <f>DEGREES(ATAN(G11))</f>
        <v>2.6223166360580339E-2</v>
      </c>
      <c r="J11" s="28" t="s">
        <v>9</v>
      </c>
      <c r="K11" s="31"/>
      <c r="L11" s="31"/>
      <c r="M11" s="31">
        <v>1</v>
      </c>
      <c r="N11" s="32">
        <v>1</v>
      </c>
      <c r="O11" s="10"/>
      <c r="P11" s="10"/>
    </row>
    <row r="12" spans="1:16" s="6" customFormat="1" ht="20.100000000000001" customHeight="1" x14ac:dyDescent="0.3">
      <c r="A12" s="76" t="s">
        <v>57</v>
      </c>
      <c r="B12" s="16">
        <v>6.1538605795727779E-2</v>
      </c>
      <c r="C12" s="17">
        <v>5.1097945137481678E-2</v>
      </c>
      <c r="D12" s="17">
        <v>5.2732026965331219E-2</v>
      </c>
      <c r="E12" s="17">
        <v>0.11407124968839016</v>
      </c>
      <c r="F12" s="23"/>
      <c r="G12" s="24"/>
      <c r="H12" s="18"/>
      <c r="I12" s="18"/>
      <c r="J12" s="24"/>
      <c r="K12" s="18"/>
      <c r="L12" s="18"/>
      <c r="M12" s="18"/>
      <c r="N12" s="36"/>
      <c r="O12" s="10"/>
      <c r="P12" s="10"/>
    </row>
    <row r="13" spans="1:16" s="6" customFormat="1" ht="20.100000000000001" customHeight="1" thickBot="1" x14ac:dyDescent="0.35">
      <c r="A13" s="77"/>
      <c r="B13" s="19">
        <f>B12*B12</f>
        <v>3.7870000032819806E-3</v>
      </c>
      <c r="C13" s="19">
        <f>C12*C12</f>
        <v>2.6109999972730876E-3</v>
      </c>
      <c r="D13" s="19">
        <f>D12*D12</f>
        <v>2.7806666678724186E-3</v>
      </c>
      <c r="E13" s="19">
        <f>E12*E12</f>
        <v>1.3012250005471054E-2</v>
      </c>
      <c r="F13" s="20">
        <f>SQRT(B13+C13+D13+E13)</f>
        <v>0.14896615949234424</v>
      </c>
      <c r="G13" s="21">
        <f>F13/F3</f>
        <v>6.7817933264897943E-4</v>
      </c>
      <c r="H13" s="22">
        <f>G13*1000000</f>
        <v>678.17933264897943</v>
      </c>
      <c r="I13" s="21">
        <f>DEGREES(ATAN(G13))</f>
        <v>3.8856807556684976E-2</v>
      </c>
      <c r="J13" s="21" t="s">
        <v>97</v>
      </c>
      <c r="K13" s="37">
        <v>1</v>
      </c>
      <c r="L13" s="37">
        <v>1</v>
      </c>
      <c r="M13" s="37">
        <v>1</v>
      </c>
      <c r="N13" s="38">
        <v>1</v>
      </c>
      <c r="O13" s="14"/>
      <c r="P13" s="10"/>
    </row>
    <row r="14" spans="1:16" s="6" customFormat="1" ht="20.100000000000001" customHeight="1" x14ac:dyDescent="0.3">
      <c r="A14" s="76" t="s">
        <v>58</v>
      </c>
      <c r="B14" s="26">
        <v>2.2678918234541309E-2</v>
      </c>
      <c r="C14" s="30">
        <v>2.7790885773556082E-2</v>
      </c>
      <c r="D14" s="30">
        <v>5.9163333235244864E-2</v>
      </c>
      <c r="E14" s="30">
        <v>4.2446436847881262E-2</v>
      </c>
      <c r="F14" s="27"/>
      <c r="G14" s="31"/>
      <c r="H14" s="31"/>
      <c r="I14" s="31"/>
      <c r="J14" s="28"/>
      <c r="K14" s="31"/>
      <c r="L14" s="31"/>
      <c r="M14" s="31"/>
      <c r="N14" s="32"/>
      <c r="O14" s="15"/>
      <c r="P14" s="10"/>
    </row>
    <row r="15" spans="1:16" s="6" customFormat="1" ht="20.100000000000001" customHeight="1" thickBot="1" x14ac:dyDescent="0.35">
      <c r="A15" s="77"/>
      <c r="B15" s="19">
        <f>B14*B14</f>
        <v>5.1433333228901028E-4</v>
      </c>
      <c r="C15" s="19">
        <f>C14*C14</f>
        <v>7.7233333207884179E-4</v>
      </c>
      <c r="D15" s="19">
        <f>D14*D14</f>
        <v>3.5002999995046294E-3</v>
      </c>
      <c r="E15" s="19">
        <f>E14*E14</f>
        <v>1.8017000010811721E-3</v>
      </c>
      <c r="F15" s="20">
        <f>SQRT(B15+C15+D15+E15)</f>
        <v>8.1170602221208477E-2</v>
      </c>
      <c r="G15" s="21">
        <f>F15/F3</f>
        <v>3.695351013457792E-4</v>
      </c>
      <c r="H15" s="22">
        <f>G15*1000000</f>
        <v>369.5351013457792</v>
      </c>
      <c r="I15" s="21">
        <f>DEGREES(ATAN(G15))</f>
        <v>2.1172800725293324E-2</v>
      </c>
      <c r="J15" s="21" t="s">
        <v>96</v>
      </c>
      <c r="K15" s="37"/>
      <c r="L15" s="37"/>
      <c r="M15" s="37"/>
      <c r="N15" s="38">
        <v>1</v>
      </c>
      <c r="O15" s="15"/>
      <c r="P15" s="10"/>
    </row>
    <row r="16" spans="1:16" s="6" customFormat="1" ht="24.9" customHeight="1" thickBot="1" x14ac:dyDescent="0.35">
      <c r="A16" s="33"/>
      <c r="B16" s="26"/>
      <c r="C16" s="34" t="s">
        <v>29</v>
      </c>
      <c r="D16" s="74" t="s">
        <v>65</v>
      </c>
      <c r="E16" s="74"/>
      <c r="F16" s="35">
        <v>351.48099999999999</v>
      </c>
      <c r="G16" s="31"/>
      <c r="H16" s="31"/>
      <c r="I16" s="31"/>
      <c r="J16" s="28"/>
      <c r="K16" s="31"/>
      <c r="L16" s="31"/>
      <c r="M16" s="31"/>
      <c r="N16" s="32"/>
      <c r="O16" s="15"/>
      <c r="P16" s="10"/>
    </row>
    <row r="17" spans="1:16" s="6" customFormat="1" ht="20.100000000000001" customHeight="1" x14ac:dyDescent="0.3">
      <c r="A17" s="75" t="s">
        <v>53</v>
      </c>
      <c r="B17" s="16">
        <v>6.8682926877798894E-2</v>
      </c>
      <c r="C17" s="17">
        <v>1.9216890718978346E-2</v>
      </c>
      <c r="D17" s="17">
        <v>0.10716938824310736</v>
      </c>
      <c r="E17" s="17">
        <v>0.10797543445669687</v>
      </c>
      <c r="F17" s="23"/>
      <c r="G17" s="18"/>
      <c r="H17" s="18"/>
      <c r="I17" s="18"/>
      <c r="J17" s="24"/>
      <c r="K17" s="18"/>
      <c r="L17" s="18"/>
      <c r="M17" s="18"/>
      <c r="N17" s="36"/>
      <c r="O17" s="10"/>
      <c r="P17" s="10"/>
    </row>
    <row r="18" spans="1:16" s="6" customFormat="1" ht="20.100000000000001" customHeight="1" thickBot="1" x14ac:dyDescent="0.35">
      <c r="A18" s="76"/>
      <c r="B18" s="26">
        <f>B17*B17</f>
        <v>4.7173444445010697E-3</v>
      </c>
      <c r="C18" s="26">
        <f>C17*C17</f>
        <v>3.6928888890515609E-4</v>
      </c>
      <c r="D18" s="26">
        <f>D17*D17</f>
        <v>1.1485277776401877E-2</v>
      </c>
      <c r="E18" s="26">
        <f>E17*E17</f>
        <v>1.1658694446112441E-2</v>
      </c>
      <c r="F18" s="27">
        <f>SQRT(B18+C18+D18+E18)</f>
        <v>0.16801965824248227</v>
      </c>
      <c r="G18" s="28">
        <f>F18/F16</f>
        <v>4.7803340221087989E-4</v>
      </c>
      <c r="H18" s="29">
        <f>G18*1000000</f>
        <v>478.0334022108799</v>
      </c>
      <c r="I18" s="28">
        <f>DEGREES(ATAN(G18))</f>
        <v>2.7389294326666581E-2</v>
      </c>
      <c r="J18" s="28" t="s">
        <v>71</v>
      </c>
      <c r="K18" s="31">
        <v>1</v>
      </c>
      <c r="L18" s="31">
        <v>1</v>
      </c>
      <c r="M18" s="31">
        <v>1</v>
      </c>
      <c r="N18" s="32">
        <v>1</v>
      </c>
      <c r="O18" s="10"/>
      <c r="P18" s="10"/>
    </row>
    <row r="19" spans="1:16" s="6" customFormat="1" ht="20.100000000000001" customHeight="1" x14ac:dyDescent="0.3">
      <c r="A19" s="75" t="s">
        <v>54</v>
      </c>
      <c r="B19" s="16">
        <v>3.0110629347045711E-2</v>
      </c>
      <c r="C19" s="17">
        <v>4.9807462630734142E-2</v>
      </c>
      <c r="D19" s="17">
        <v>0.1434204245411603</v>
      </c>
      <c r="E19" s="17">
        <v>7.1616148502251564E-2</v>
      </c>
      <c r="F19" s="23"/>
      <c r="G19" s="18"/>
      <c r="H19" s="18"/>
      <c r="I19" s="18"/>
      <c r="J19" s="24"/>
      <c r="K19" s="18"/>
      <c r="L19" s="18"/>
      <c r="M19" s="18"/>
      <c r="N19" s="36"/>
      <c r="O19" s="10"/>
      <c r="P19" s="10"/>
    </row>
    <row r="20" spans="1:16" s="6" customFormat="1" ht="20.100000000000001" customHeight="1" thickBot="1" x14ac:dyDescent="0.35">
      <c r="A20" s="76"/>
      <c r="B20" s="19">
        <f>B19*B19</f>
        <v>9.0664999967517048E-4</v>
      </c>
      <c r="C20" s="19">
        <f>C19*C19</f>
        <v>2.480783333711978E-3</v>
      </c>
      <c r="D20" s="19">
        <f>D19*D19</f>
        <v>2.0569418175566657E-2</v>
      </c>
      <c r="E20" s="19">
        <f>E19*E19</f>
        <v>5.1288727262965485E-3</v>
      </c>
      <c r="F20" s="20">
        <f>SQRT(B20+C20+D20+E20)</f>
        <v>0.17054537295174663</v>
      </c>
      <c r="G20" s="21">
        <f>F20/F16</f>
        <v>4.8521932324008021E-4</v>
      </c>
      <c r="H20" s="22">
        <f>G20*1000000</f>
        <v>485.2193232400802</v>
      </c>
      <c r="I20" s="21">
        <f>DEGREES(ATAN(G20))</f>
        <v>2.7801017178047432E-2</v>
      </c>
      <c r="J20" s="21" t="s">
        <v>77</v>
      </c>
      <c r="K20" s="37">
        <v>1</v>
      </c>
      <c r="L20" s="37">
        <v>1</v>
      </c>
      <c r="M20" s="37">
        <v>1</v>
      </c>
      <c r="N20" s="38">
        <v>1</v>
      </c>
      <c r="O20" s="10"/>
      <c r="P20" s="10"/>
    </row>
    <row r="21" spans="1:16" s="6" customFormat="1" ht="20.100000000000001" customHeight="1" x14ac:dyDescent="0.3">
      <c r="A21" s="76" t="s">
        <v>55</v>
      </c>
      <c r="B21" s="26">
        <v>7.0003571287418825E-2</v>
      </c>
      <c r="C21" s="30">
        <v>6.576093064573911E-2</v>
      </c>
      <c r="D21" s="30">
        <v>1.8009256919892216E-2</v>
      </c>
      <c r="E21" s="30">
        <v>9.5357223061366694E-2</v>
      </c>
      <c r="F21" s="27"/>
      <c r="G21" s="31"/>
      <c r="H21" s="31"/>
      <c r="I21" s="31"/>
      <c r="J21" s="28"/>
      <c r="K21" s="31"/>
      <c r="L21" s="31"/>
      <c r="M21" s="31"/>
      <c r="N21" s="32"/>
      <c r="O21" s="10"/>
      <c r="P21" s="10"/>
    </row>
    <row r="22" spans="1:16" s="6" customFormat="1" ht="20.100000000000001" customHeight="1" thickBot="1" x14ac:dyDescent="0.35">
      <c r="A22" s="77"/>
      <c r="B22" s="19">
        <f>B21*B21</f>
        <v>4.9004999929927297E-3</v>
      </c>
      <c r="C22" s="19">
        <f>C21*C21</f>
        <v>4.3244999993937092E-3</v>
      </c>
      <c r="D22" s="19">
        <f>D21*D21</f>
        <v>3.2433333480668568E-4</v>
      </c>
      <c r="E22" s="19">
        <f>E21*E21</f>
        <v>9.0929999899752433E-3</v>
      </c>
      <c r="F22" s="20">
        <f>SQRT(B22+C22+D22+E22)</f>
        <v>0.13653693023196459</v>
      </c>
      <c r="G22" s="21">
        <f>F22/F16</f>
        <v>3.8846176672982204E-4</v>
      </c>
      <c r="H22" s="22">
        <f>G22*1000000</f>
        <v>388.46176672982205</v>
      </c>
      <c r="I22" s="21">
        <f>DEGREES(ATAN(G22))</f>
        <v>2.2257218616257374E-2</v>
      </c>
      <c r="J22" s="21" t="s">
        <v>11</v>
      </c>
      <c r="K22" s="37">
        <v>1</v>
      </c>
      <c r="L22" s="37">
        <v>1</v>
      </c>
      <c r="M22" s="37">
        <v>1</v>
      </c>
      <c r="N22" s="38">
        <v>1</v>
      </c>
      <c r="O22" s="10"/>
      <c r="P22" s="10"/>
    </row>
    <row r="23" spans="1:16" s="6" customFormat="1" ht="20.100000000000001" customHeight="1" x14ac:dyDescent="0.3">
      <c r="A23" s="76" t="s">
        <v>56</v>
      </c>
      <c r="B23" s="16">
        <v>3.3611415802290059E-2</v>
      </c>
      <c r="C23" s="17">
        <v>6.6590278192883254E-2</v>
      </c>
      <c r="D23" s="17">
        <v>2.5814932011376818E-2</v>
      </c>
      <c r="E23" s="17">
        <v>6.594139715751729E-2</v>
      </c>
      <c r="F23" s="23"/>
      <c r="G23" s="18"/>
      <c r="H23" s="18"/>
      <c r="I23" s="18"/>
      <c r="J23" s="24"/>
      <c r="K23" s="18"/>
      <c r="L23" s="18"/>
      <c r="M23" s="18"/>
      <c r="N23" s="36"/>
      <c r="O23" s="10"/>
      <c r="P23" s="10"/>
    </row>
    <row r="24" spans="1:16" s="6" customFormat="1" ht="20.100000000000001" customHeight="1" thickBot="1" x14ac:dyDescent="0.35">
      <c r="A24" s="77"/>
      <c r="B24" s="26">
        <f>B23*B23</f>
        <v>1.1297272722344339E-3</v>
      </c>
      <c r="C24" s="26">
        <f>C23*C23</f>
        <v>4.4342651498055826E-3</v>
      </c>
      <c r="D24" s="26">
        <f>D23*D23</f>
        <v>6.6641071475200756E-4</v>
      </c>
      <c r="E24" s="26">
        <f>E23*E23</f>
        <v>4.3482678590854289E-3</v>
      </c>
      <c r="F24" s="27">
        <f>SQRT(B24+C24+D24+E24)</f>
        <v>0.10285266645001213</v>
      </c>
      <c r="G24" s="28">
        <f>F24/F16</f>
        <v>2.9262653301319883E-4</v>
      </c>
      <c r="H24" s="29">
        <f>G24*1000000</f>
        <v>292.62653301319881</v>
      </c>
      <c r="I24" s="28">
        <f>DEGREES(ATAN(G24))</f>
        <v>1.6766264836635264E-2</v>
      </c>
      <c r="J24" s="28" t="s">
        <v>84</v>
      </c>
      <c r="K24" s="31"/>
      <c r="L24" s="31"/>
      <c r="M24" s="31">
        <v>1</v>
      </c>
      <c r="N24" s="32">
        <v>1</v>
      </c>
      <c r="O24" s="10"/>
      <c r="P24" s="10"/>
    </row>
    <row r="25" spans="1:16" s="6" customFormat="1" ht="20.100000000000001" customHeight="1" x14ac:dyDescent="0.3">
      <c r="A25" s="76" t="s">
        <v>57</v>
      </c>
      <c r="B25" s="16">
        <v>6.1538605795727779E-2</v>
      </c>
      <c r="C25" s="17">
        <v>5.1097945137481678E-2</v>
      </c>
      <c r="D25" s="17">
        <v>5.2732026965331219E-2</v>
      </c>
      <c r="E25" s="17">
        <v>0.11407124968839016</v>
      </c>
      <c r="F25" s="23"/>
      <c r="G25" s="18"/>
      <c r="H25" s="18"/>
      <c r="I25" s="18"/>
      <c r="J25" s="24"/>
      <c r="K25" s="18"/>
      <c r="L25" s="18"/>
      <c r="M25" s="18"/>
      <c r="N25" s="36"/>
      <c r="O25" s="10"/>
      <c r="P25" s="10"/>
    </row>
    <row r="26" spans="1:16" s="6" customFormat="1" ht="20.100000000000001" customHeight="1" thickBot="1" x14ac:dyDescent="0.35">
      <c r="A26" s="77"/>
      <c r="B26" s="19">
        <f>B25*B25</f>
        <v>3.7870000032819806E-3</v>
      </c>
      <c r="C26" s="19">
        <f>C25*C25</f>
        <v>2.6109999972730876E-3</v>
      </c>
      <c r="D26" s="19">
        <f>D25*D25</f>
        <v>2.7806666678724186E-3</v>
      </c>
      <c r="E26" s="19">
        <f>E25*E25</f>
        <v>1.3012250005471054E-2</v>
      </c>
      <c r="F26" s="20">
        <f>SQRT(B26+C26+D26+E26)</f>
        <v>0.14896615949234424</v>
      </c>
      <c r="G26" s="21">
        <f>F26/F16</f>
        <v>4.2382421664995899E-4</v>
      </c>
      <c r="H26" s="22">
        <f>G26*1000000</f>
        <v>423.824216649959</v>
      </c>
      <c r="I26" s="21">
        <f>DEGREES(ATAN(G26))</f>
        <v>2.4283337415500206E-2</v>
      </c>
      <c r="J26" s="21" t="s">
        <v>81</v>
      </c>
      <c r="K26" s="37">
        <v>1</v>
      </c>
      <c r="L26" s="37">
        <v>1</v>
      </c>
      <c r="M26" s="37">
        <v>1</v>
      </c>
      <c r="N26" s="38">
        <v>1</v>
      </c>
      <c r="O26" s="10"/>
      <c r="P26" s="10"/>
    </row>
    <row r="27" spans="1:16" s="6" customFormat="1" ht="20.100000000000001" customHeight="1" x14ac:dyDescent="0.3">
      <c r="A27" s="76" t="s">
        <v>58</v>
      </c>
      <c r="B27" s="26">
        <v>2.2678918234541309E-2</v>
      </c>
      <c r="C27" s="30">
        <v>2.7790885773556082E-2</v>
      </c>
      <c r="D27" s="30">
        <v>5.8824598028815185E-2</v>
      </c>
      <c r="E27" s="30">
        <v>7.8504776927691436E-2</v>
      </c>
      <c r="F27" s="27"/>
      <c r="G27" s="31"/>
      <c r="H27" s="31"/>
      <c r="I27" s="31"/>
      <c r="J27" s="28"/>
      <c r="K27" s="31"/>
      <c r="L27" s="31"/>
      <c r="M27" s="31"/>
      <c r="N27" s="32"/>
      <c r="O27" s="10"/>
      <c r="P27" s="10"/>
    </row>
    <row r="28" spans="1:16" s="6" customFormat="1" ht="20.100000000000001" customHeight="1" thickBot="1" x14ac:dyDescent="0.35">
      <c r="A28" s="77"/>
      <c r="B28" s="19">
        <f>B27*B27</f>
        <v>5.1433333228901028E-4</v>
      </c>
      <c r="C28" s="19">
        <f>C27*C27</f>
        <v>7.7233333207884179E-4</v>
      </c>
      <c r="D28" s="19">
        <f>D27*D27</f>
        <v>3.4603333332516874E-3</v>
      </c>
      <c r="E28" s="19">
        <f>E27*E27</f>
        <v>6.1630000004665939E-3</v>
      </c>
      <c r="F28" s="20">
        <f>SQRT(B28+C28+D28+E28)</f>
        <v>0.10445094541499436</v>
      </c>
      <c r="G28" s="21">
        <f>F28/F16</f>
        <v>2.9717380289402375E-4</v>
      </c>
      <c r="H28" s="22">
        <f>G28*1000000</f>
        <v>297.17380289402377</v>
      </c>
      <c r="I28" s="21">
        <f>DEGREES(ATAN(G28))</f>
        <v>1.7026804186454941E-2</v>
      </c>
      <c r="J28" s="21" t="s">
        <v>91</v>
      </c>
      <c r="K28" s="37"/>
      <c r="L28" s="37"/>
      <c r="M28" s="37">
        <v>1</v>
      </c>
      <c r="N28" s="38">
        <v>1</v>
      </c>
      <c r="O28" s="10"/>
      <c r="P28" s="10"/>
    </row>
    <row r="29" spans="1:16" s="6" customFormat="1" ht="24.9" customHeight="1" thickBot="1" x14ac:dyDescent="0.35">
      <c r="A29" s="33"/>
      <c r="B29" s="30"/>
      <c r="C29" s="34" t="s">
        <v>28</v>
      </c>
      <c r="D29" s="74" t="s">
        <v>66</v>
      </c>
      <c r="E29" s="74"/>
      <c r="F29" s="35">
        <v>278.74560000000002</v>
      </c>
      <c r="G29" s="31"/>
      <c r="H29" s="31"/>
      <c r="I29" s="31"/>
      <c r="J29" s="28"/>
      <c r="K29" s="31"/>
      <c r="L29" s="31"/>
      <c r="M29" s="31"/>
      <c r="N29" s="32"/>
      <c r="O29" s="10"/>
      <c r="P29" s="10"/>
    </row>
    <row r="30" spans="1:16" s="6" customFormat="1" ht="20.100000000000001" customHeight="1" x14ac:dyDescent="0.3">
      <c r="A30" s="75" t="s">
        <v>53</v>
      </c>
      <c r="B30" s="16">
        <v>6.8682926877798894E-2</v>
      </c>
      <c r="C30" s="17">
        <v>1.9216890718978346E-2</v>
      </c>
      <c r="D30" s="17">
        <v>2.4580572528386409E-2</v>
      </c>
      <c r="E30" s="17">
        <v>3.5802488472143394E-2</v>
      </c>
      <c r="F30" s="23"/>
      <c r="G30" s="18"/>
      <c r="H30" s="18"/>
      <c r="I30" s="18"/>
      <c r="J30" s="24"/>
      <c r="K30" s="18"/>
      <c r="L30" s="18"/>
      <c r="M30" s="18"/>
      <c r="N30" s="36"/>
      <c r="O30" s="10"/>
      <c r="P30" s="10"/>
    </row>
    <row r="31" spans="1:16" s="6" customFormat="1" ht="20.100000000000001" customHeight="1" thickBot="1" x14ac:dyDescent="0.35">
      <c r="A31" s="76"/>
      <c r="B31" s="26">
        <f>B30*B30</f>
        <v>4.7173444445010697E-3</v>
      </c>
      <c r="C31" s="26">
        <f>C30*C30</f>
        <v>3.6928888890515609E-4</v>
      </c>
      <c r="D31" s="26">
        <f>D30*D30</f>
        <v>6.0420454582326463E-4</v>
      </c>
      <c r="E31" s="26">
        <f>E30*E30</f>
        <v>1.2818181807979607E-3</v>
      </c>
      <c r="F31" s="27">
        <f>SQRT(B31+C31+D31+E31)</f>
        <v>8.3502431461769125E-2</v>
      </c>
      <c r="G31" s="28">
        <f>F31/F29</f>
        <v>2.9956502079950004E-4</v>
      </c>
      <c r="H31" s="29">
        <f>G31*1000000</f>
        <v>299.56502079950002</v>
      </c>
      <c r="I31" s="28">
        <f>DEGREES(ATAN(G31))</f>
        <v>1.7163810868137858E-2</v>
      </c>
      <c r="J31" s="28" t="s">
        <v>72</v>
      </c>
      <c r="K31" s="31"/>
      <c r="L31" s="31"/>
      <c r="M31" s="31">
        <v>1</v>
      </c>
      <c r="N31" s="32">
        <v>1</v>
      </c>
      <c r="O31" s="10"/>
      <c r="P31" s="10"/>
    </row>
    <row r="32" spans="1:16" s="6" customFormat="1" ht="20.100000000000001" customHeight="1" x14ac:dyDescent="0.3">
      <c r="A32" s="75" t="s">
        <v>54</v>
      </c>
      <c r="B32" s="16">
        <v>3.0110629347045711E-2</v>
      </c>
      <c r="C32" s="17">
        <v>4.9807462630734142E-2</v>
      </c>
      <c r="D32" s="17">
        <v>3.0853889532004953E-2</v>
      </c>
      <c r="E32" s="17">
        <v>3.1930588794904131E-2</v>
      </c>
      <c r="F32" s="23"/>
      <c r="G32" s="18"/>
      <c r="H32" s="18"/>
      <c r="I32" s="18"/>
      <c r="J32" s="24"/>
      <c r="K32" s="18"/>
      <c r="L32" s="18"/>
      <c r="M32" s="18"/>
      <c r="N32" s="36"/>
      <c r="O32" s="10"/>
      <c r="P32" s="10"/>
    </row>
    <row r="33" spans="1:16" s="6" customFormat="1" ht="20.100000000000001" customHeight="1" thickBot="1" x14ac:dyDescent="0.35">
      <c r="A33" s="76"/>
      <c r="B33" s="19">
        <f>B32*B32</f>
        <v>9.0664999967517048E-4</v>
      </c>
      <c r="C33" s="19">
        <f>C32*C32</f>
        <v>2.480783333711978E-3</v>
      </c>
      <c r="D33" s="19">
        <f>D32*D32</f>
        <v>9.5196249925316484E-4</v>
      </c>
      <c r="E33" s="19">
        <f>E32*E32</f>
        <v>1.0195625007892572E-3</v>
      </c>
      <c r="F33" s="20">
        <f>SQRT(B33+C33+D33+E33)</f>
        <v>7.3204906484671983E-2</v>
      </c>
      <c r="G33" s="21">
        <f>F33/F29</f>
        <v>2.6262264403338376E-4</v>
      </c>
      <c r="H33" s="22">
        <f>G33*1000000</f>
        <v>262.62264403338378</v>
      </c>
      <c r="I33" s="21">
        <f>DEGREES(ATAN(G33))</f>
        <v>1.504716876174178E-2</v>
      </c>
      <c r="J33" s="21" t="s">
        <v>78</v>
      </c>
      <c r="K33" s="37"/>
      <c r="L33" s="37"/>
      <c r="M33" s="37">
        <v>1</v>
      </c>
      <c r="N33" s="38">
        <v>1</v>
      </c>
      <c r="O33" s="10"/>
      <c r="P33" s="10"/>
    </row>
    <row r="34" spans="1:16" s="6" customFormat="1" ht="20.100000000000001" customHeight="1" x14ac:dyDescent="0.3">
      <c r="A34" s="76" t="s">
        <v>55</v>
      </c>
      <c r="B34" s="26">
        <v>7.0003571287418825E-2</v>
      </c>
      <c r="C34" s="30">
        <v>6.576093064573911E-2</v>
      </c>
      <c r="D34" s="30">
        <v>5.7347188220387195E-2</v>
      </c>
      <c r="E34" s="30">
        <v>3.6878177844576511E-2</v>
      </c>
      <c r="F34" s="27"/>
      <c r="G34" s="31"/>
      <c r="H34" s="31"/>
      <c r="I34" s="31"/>
      <c r="J34" s="28"/>
      <c r="K34" s="31"/>
      <c r="L34" s="31"/>
      <c r="M34" s="31"/>
      <c r="N34" s="32"/>
      <c r="O34" s="10"/>
      <c r="P34" s="10"/>
    </row>
    <row r="35" spans="1:16" s="6" customFormat="1" ht="20.100000000000001" customHeight="1" thickBot="1" x14ac:dyDescent="0.35">
      <c r="A35" s="77"/>
      <c r="B35" s="19">
        <f>B34*B34</f>
        <v>4.9004999929927297E-3</v>
      </c>
      <c r="C35" s="19">
        <f>C34*C34</f>
        <v>4.3244999993937092E-3</v>
      </c>
      <c r="D35" s="19">
        <f>D34*D34</f>
        <v>3.288699996784516E-3</v>
      </c>
      <c r="E35" s="19">
        <f>E34*E34</f>
        <v>1.3600000011362138E-3</v>
      </c>
      <c r="F35" s="20">
        <f>SQRT(B35+C35+D35+E35)</f>
        <v>0.11778667153081102</v>
      </c>
      <c r="G35" s="21">
        <f>F35/F29</f>
        <v>4.2255975172634478E-4</v>
      </c>
      <c r="H35" s="22">
        <f>G35*1000000</f>
        <v>422.55975172634476</v>
      </c>
      <c r="I35" s="21">
        <f>DEGREES(ATAN(G35))</f>
        <v>2.4210888925009694E-2</v>
      </c>
      <c r="J35" s="21" t="s">
        <v>81</v>
      </c>
      <c r="K35" s="37">
        <v>1</v>
      </c>
      <c r="L35" s="37">
        <v>1</v>
      </c>
      <c r="M35" s="37">
        <v>1</v>
      </c>
      <c r="N35" s="38">
        <v>1</v>
      </c>
      <c r="O35" s="10"/>
      <c r="P35" s="10"/>
    </row>
    <row r="36" spans="1:16" s="6" customFormat="1" ht="20.100000000000001" customHeight="1" x14ac:dyDescent="0.3">
      <c r="A36" s="76" t="s">
        <v>56</v>
      </c>
      <c r="B36" s="16">
        <v>3.3611415802290059E-2</v>
      </c>
      <c r="C36" s="17">
        <v>6.6590278192883254E-2</v>
      </c>
      <c r="D36" s="17">
        <v>4.1819851741899026E-2</v>
      </c>
      <c r="E36" s="17">
        <v>6.6926908728929341E-2</v>
      </c>
      <c r="F36" s="23"/>
      <c r="G36" s="18"/>
      <c r="H36" s="18"/>
      <c r="I36" s="18"/>
      <c r="J36" s="24"/>
      <c r="K36" s="18"/>
      <c r="L36" s="18"/>
      <c r="M36" s="18"/>
      <c r="N36" s="36"/>
      <c r="O36" s="10"/>
      <c r="P36" s="10"/>
    </row>
    <row r="37" spans="1:16" s="6" customFormat="1" ht="20.100000000000001" customHeight="1" thickBot="1" x14ac:dyDescent="0.35">
      <c r="A37" s="77"/>
      <c r="B37" s="26">
        <f>B36*B36</f>
        <v>1.1297272722344339E-3</v>
      </c>
      <c r="C37" s="26">
        <f>C36*C36</f>
        <v>4.4342651498055826E-3</v>
      </c>
      <c r="D37" s="26">
        <f>D36*D36</f>
        <v>1.7488999997144151E-3</v>
      </c>
      <c r="E37" s="26">
        <f>E36*E36</f>
        <v>4.4792111120104386E-3</v>
      </c>
      <c r="F37" s="27">
        <f>SQRT(B37+C37+D37+E37)</f>
        <v>0.10859145239734512</v>
      </c>
      <c r="G37" s="28">
        <f>F37/F29</f>
        <v>3.8957189780697922E-4</v>
      </c>
      <c r="H37" s="29">
        <f>G37*1000000</f>
        <v>389.57189780697922</v>
      </c>
      <c r="I37" s="28">
        <f>DEGREES(ATAN(G37))</f>
        <v>2.2320824432059058E-2</v>
      </c>
      <c r="J37" s="28" t="s">
        <v>85</v>
      </c>
      <c r="K37" s="31"/>
      <c r="L37" s="31"/>
      <c r="M37" s="31">
        <v>1</v>
      </c>
      <c r="N37" s="32">
        <v>1</v>
      </c>
      <c r="O37" s="10"/>
      <c r="P37" s="10"/>
    </row>
    <row r="38" spans="1:16" s="6" customFormat="1" ht="20.100000000000001" customHeight="1" x14ac:dyDescent="0.3">
      <c r="A38" s="76" t="s">
        <v>57</v>
      </c>
      <c r="B38" s="16">
        <v>6.1538605795727779E-2</v>
      </c>
      <c r="C38" s="17">
        <v>5.1097945137481678E-2</v>
      </c>
      <c r="D38" s="17">
        <v>5.9999999939464059E-3</v>
      </c>
      <c r="E38" s="17">
        <v>4.6490142310500533E-2</v>
      </c>
      <c r="F38" s="23"/>
      <c r="G38" s="18"/>
      <c r="H38" s="18"/>
      <c r="I38" s="18"/>
      <c r="J38" s="24"/>
      <c r="K38" s="18"/>
      <c r="L38" s="18"/>
      <c r="M38" s="18"/>
      <c r="N38" s="36"/>
      <c r="O38" s="10"/>
      <c r="P38" s="10"/>
    </row>
    <row r="39" spans="1:16" s="6" customFormat="1" ht="20.100000000000001" customHeight="1" thickBot="1" x14ac:dyDescent="0.35">
      <c r="A39" s="77"/>
      <c r="B39" s="19">
        <f>B38*B38</f>
        <v>3.7870000032819806E-3</v>
      </c>
      <c r="C39" s="19">
        <f>C38*C38</f>
        <v>2.6109999972730876E-3</v>
      </c>
      <c r="D39" s="19">
        <f>D38*D38</f>
        <v>3.599999992735687E-5</v>
      </c>
      <c r="E39" s="19">
        <f>E38*E38</f>
        <v>2.161333332050592E-3</v>
      </c>
      <c r="F39" s="20">
        <f>SQRT(B39+C39+D39+E39)</f>
        <v>9.271102055598901E-2</v>
      </c>
      <c r="G39" s="21">
        <f>F39/F29</f>
        <v>3.3260083946074485E-4</v>
      </c>
      <c r="H39" s="22">
        <f>G39*1000000</f>
        <v>332.60083946074485</v>
      </c>
      <c r="I39" s="21">
        <f>DEGREES(ATAN(G39))</f>
        <v>1.9056623660906633E-2</v>
      </c>
      <c r="J39" s="21" t="s">
        <v>89</v>
      </c>
      <c r="K39" s="37"/>
      <c r="L39" s="37"/>
      <c r="M39" s="37">
        <v>1</v>
      </c>
      <c r="N39" s="38">
        <v>1</v>
      </c>
      <c r="O39" s="10"/>
      <c r="P39" s="10"/>
    </row>
    <row r="40" spans="1:16" s="6" customFormat="1" ht="20.100000000000001" customHeight="1" x14ac:dyDescent="0.3">
      <c r="A40" s="76" t="s">
        <v>58</v>
      </c>
      <c r="B40" s="26">
        <v>2.2678918234541309E-2</v>
      </c>
      <c r="C40" s="30">
        <v>2.7790885773556082E-2</v>
      </c>
      <c r="D40" s="30">
        <v>4.6520604742818585E-2</v>
      </c>
      <c r="E40" s="30">
        <v>3.7379138588833551E-2</v>
      </c>
      <c r="F40" s="27"/>
      <c r="G40" s="31"/>
      <c r="H40" s="31"/>
      <c r="I40" s="31"/>
      <c r="J40" s="28"/>
      <c r="K40" s="31"/>
      <c r="L40" s="31"/>
      <c r="M40" s="31"/>
      <c r="N40" s="32"/>
      <c r="O40" s="10"/>
      <c r="P40" s="10"/>
    </row>
    <row r="41" spans="1:16" s="6" customFormat="1" ht="20.100000000000001" customHeight="1" thickBot="1" x14ac:dyDescent="0.35">
      <c r="A41" s="77"/>
      <c r="B41" s="19">
        <f>B40*B40</f>
        <v>5.1433333228901028E-4</v>
      </c>
      <c r="C41" s="19">
        <f>C40*C40</f>
        <v>7.7233333207884179E-4</v>
      </c>
      <c r="D41" s="19">
        <f>D40*D40</f>
        <v>2.164166665637555E-3</v>
      </c>
      <c r="E41" s="19">
        <f>E40*E40</f>
        <v>1.3972000016432254E-3</v>
      </c>
      <c r="F41" s="20">
        <f>SQRT(B41+C41+D41+E41)</f>
        <v>6.9627820098353152E-2</v>
      </c>
      <c r="G41" s="21">
        <f>F41/F29</f>
        <v>2.4978984456921702E-4</v>
      </c>
      <c r="H41" s="22">
        <f>G41*1000000</f>
        <v>249.78984456921702</v>
      </c>
      <c r="I41" s="21">
        <f>DEGREES(ATAN(G41))</f>
        <v>1.4311903561381387E-2</v>
      </c>
      <c r="J41" s="21" t="s">
        <v>95</v>
      </c>
      <c r="K41" s="37"/>
      <c r="L41" s="37"/>
      <c r="M41" s="37">
        <v>1</v>
      </c>
      <c r="N41" s="38">
        <v>1</v>
      </c>
      <c r="O41" s="10"/>
      <c r="P41" s="10"/>
    </row>
    <row r="42" spans="1:16" s="6" customFormat="1" ht="24.9" customHeight="1" thickBot="1" x14ac:dyDescent="0.35">
      <c r="A42" s="33"/>
      <c r="B42" s="30"/>
      <c r="C42" s="34" t="s">
        <v>27</v>
      </c>
      <c r="D42" s="74" t="s">
        <v>67</v>
      </c>
      <c r="E42" s="74"/>
      <c r="F42" s="35">
        <v>612.54899999999998</v>
      </c>
      <c r="G42" s="31"/>
      <c r="H42" s="31"/>
      <c r="I42" s="31"/>
      <c r="J42" s="28"/>
      <c r="K42" s="31"/>
      <c r="L42" s="31"/>
      <c r="M42" s="31"/>
      <c r="N42" s="32"/>
      <c r="O42" s="10"/>
      <c r="P42" s="10"/>
    </row>
    <row r="43" spans="1:16" s="6" customFormat="1" ht="20.100000000000001" customHeight="1" x14ac:dyDescent="0.3">
      <c r="A43" s="75" t="s">
        <v>53</v>
      </c>
      <c r="B43" s="16">
        <v>6.8682926877798894E-2</v>
      </c>
      <c r="C43" s="17">
        <v>1.9216890718978346E-2</v>
      </c>
      <c r="D43" s="17">
        <v>5.7749680854425056E-2</v>
      </c>
      <c r="E43" s="17">
        <v>2.6278830322324458E-2</v>
      </c>
      <c r="F43" s="23"/>
      <c r="G43" s="18"/>
      <c r="H43" s="18"/>
      <c r="I43" s="18"/>
      <c r="J43" s="24"/>
      <c r="K43" s="18"/>
      <c r="L43" s="18"/>
      <c r="M43" s="18"/>
      <c r="N43" s="36"/>
      <c r="O43" s="10"/>
      <c r="P43" s="10"/>
    </row>
    <row r="44" spans="1:16" s="6" customFormat="1" ht="20.100000000000001" customHeight="1" thickBot="1" x14ac:dyDescent="0.35">
      <c r="A44" s="76"/>
      <c r="B44" s="26">
        <f>B43*B43</f>
        <v>4.7173444445010697E-3</v>
      </c>
      <c r="C44" s="26">
        <f>C43*C43</f>
        <v>3.6928888890515609E-4</v>
      </c>
      <c r="D44" s="26">
        <f>D43*D43</f>
        <v>3.335025638787948E-3</v>
      </c>
      <c r="E44" s="26">
        <f>E43*E43</f>
        <v>6.9057692310951942E-4</v>
      </c>
      <c r="F44" s="27">
        <f>SQRT(B44+C44+D44+E44)</f>
        <v>9.5458032115185013E-2</v>
      </c>
      <c r="G44" s="28">
        <f>F44/F42</f>
        <v>1.5583738136081362E-4</v>
      </c>
      <c r="H44" s="29">
        <f>G44*1000000</f>
        <v>155.83738136081362</v>
      </c>
      <c r="I44" s="28">
        <f>DEGREES(ATAN(G44))</f>
        <v>8.9288241700656093E-3</v>
      </c>
      <c r="J44" s="28" t="s">
        <v>73</v>
      </c>
      <c r="K44" s="31"/>
      <c r="L44" s="31"/>
      <c r="M44" s="31">
        <v>1</v>
      </c>
      <c r="N44" s="32">
        <v>1</v>
      </c>
      <c r="O44" s="10"/>
      <c r="P44" s="10"/>
    </row>
    <row r="45" spans="1:16" s="6" customFormat="1" ht="20.100000000000001" customHeight="1" x14ac:dyDescent="0.3">
      <c r="A45" s="75" t="s">
        <v>54</v>
      </c>
      <c r="B45" s="16">
        <v>3.0110629347045711E-2</v>
      </c>
      <c r="C45" s="17">
        <v>4.9807462630734142E-2</v>
      </c>
      <c r="D45" s="17">
        <v>3.0802288089073974E-2</v>
      </c>
      <c r="E45" s="25">
        <v>2.6014281789733792E-2</v>
      </c>
      <c r="F45" s="23"/>
      <c r="G45" s="18"/>
      <c r="H45" s="18"/>
      <c r="I45" s="18"/>
      <c r="J45" s="24"/>
      <c r="K45" s="18"/>
      <c r="L45" s="18"/>
      <c r="M45" s="18"/>
      <c r="N45" s="36"/>
      <c r="O45" s="10"/>
      <c r="P45" s="10"/>
    </row>
    <row r="46" spans="1:16" s="6" customFormat="1" ht="20.100000000000001" customHeight="1" thickBot="1" x14ac:dyDescent="0.35">
      <c r="A46" s="76"/>
      <c r="B46" s="19">
        <f>B45*B45</f>
        <v>9.0664999967517048E-4</v>
      </c>
      <c r="C46" s="19">
        <f>C45*C45</f>
        <v>2.480783333711978E-3</v>
      </c>
      <c r="D46" s="19">
        <f>D45*D45</f>
        <v>9.4878095152230841E-4</v>
      </c>
      <c r="E46" s="19">
        <f>E45*E45</f>
        <v>6.7674285703567521E-4</v>
      </c>
      <c r="F46" s="20">
        <f>SQRT(B46+C46+D46+E46)</f>
        <v>7.0802239667577829E-2</v>
      </c>
      <c r="G46" s="21">
        <f>F46/F42</f>
        <v>1.1558624643510614E-4</v>
      </c>
      <c r="H46" s="22">
        <f>G46*1000000</f>
        <v>115.58624643510615</v>
      </c>
      <c r="I46" s="21">
        <f>DEGREES(ATAN(G46))</f>
        <v>6.6226040609975775E-3</v>
      </c>
      <c r="J46" s="21" t="s">
        <v>14</v>
      </c>
      <c r="K46" s="37"/>
      <c r="L46" s="37"/>
      <c r="M46" s="37">
        <v>1</v>
      </c>
      <c r="N46" s="38">
        <v>1</v>
      </c>
      <c r="O46" s="10"/>
      <c r="P46" s="10"/>
    </row>
    <row r="47" spans="1:16" s="6" customFormat="1" ht="20.100000000000001" customHeight="1" x14ac:dyDescent="0.3">
      <c r="A47" s="76" t="s">
        <v>55</v>
      </c>
      <c r="B47" s="26">
        <v>7.0003571287418825E-2</v>
      </c>
      <c r="C47" s="30">
        <v>6.576093064573911E-2</v>
      </c>
      <c r="D47" s="30">
        <v>6.057392176203346E-2</v>
      </c>
      <c r="E47" s="30">
        <v>5.7364623271748183E-2</v>
      </c>
      <c r="F47" s="27"/>
      <c r="G47" s="31"/>
      <c r="H47" s="31"/>
      <c r="I47" s="31"/>
      <c r="J47" s="28"/>
      <c r="K47" s="31"/>
      <c r="L47" s="31"/>
      <c r="M47" s="31"/>
      <c r="N47" s="32"/>
      <c r="O47" s="10"/>
      <c r="P47" s="10"/>
    </row>
    <row r="48" spans="1:16" s="6" customFormat="1" ht="20.100000000000001" customHeight="1" thickBot="1" x14ac:dyDescent="0.35">
      <c r="A48" s="77"/>
      <c r="B48" s="19">
        <f>B47*B47</f>
        <v>4.9004999929927297E-3</v>
      </c>
      <c r="C48" s="19">
        <f>C47*C47</f>
        <v>4.3244999993937092E-3</v>
      </c>
      <c r="D48" s="19">
        <f>D47*D47</f>
        <v>3.6691999976329508E-3</v>
      </c>
      <c r="E48" s="19">
        <f>E47*E47</f>
        <v>3.290700003109593E-3</v>
      </c>
      <c r="F48" s="20">
        <f>SQRT(B48+C48+D48+E48)</f>
        <v>0.12721988835527637</v>
      </c>
      <c r="G48" s="21">
        <f>F48/F42</f>
        <v>2.0768932502587771E-4</v>
      </c>
      <c r="H48" s="22">
        <f>G48*1000000</f>
        <v>207.68932502587771</v>
      </c>
      <c r="I48" s="21">
        <f>DEGREES(ATAN(G48))</f>
        <v>1.1899721602805989E-2</v>
      </c>
      <c r="J48" s="21" t="s">
        <v>82</v>
      </c>
      <c r="K48" s="37">
        <v>1</v>
      </c>
      <c r="L48" s="37">
        <v>1</v>
      </c>
      <c r="M48" s="37">
        <v>1</v>
      </c>
      <c r="N48" s="38">
        <v>1</v>
      </c>
      <c r="O48" s="10"/>
      <c r="P48" s="10"/>
    </row>
    <row r="49" spans="1:16" s="6" customFormat="1" ht="20.100000000000001" customHeight="1" x14ac:dyDescent="0.3">
      <c r="A49" s="76" t="s">
        <v>56</v>
      </c>
      <c r="B49" s="16">
        <v>3.3611415802290059E-2</v>
      </c>
      <c r="C49" s="17">
        <v>6.6590278192883254E-2</v>
      </c>
      <c r="D49" s="17">
        <v>8.3351664658062416E-2</v>
      </c>
      <c r="E49" s="17">
        <v>0.17835319204449676</v>
      </c>
      <c r="F49" s="23"/>
      <c r="G49" s="18"/>
      <c r="H49" s="18"/>
      <c r="I49" s="18"/>
      <c r="J49" s="24"/>
      <c r="K49" s="18"/>
      <c r="L49" s="18"/>
      <c r="M49" s="18"/>
      <c r="N49" s="36"/>
      <c r="O49" s="10"/>
      <c r="P49" s="10"/>
    </row>
    <row r="50" spans="1:16" s="6" customFormat="1" ht="20.100000000000001" customHeight="1" thickBot="1" x14ac:dyDescent="0.35">
      <c r="A50" s="77"/>
      <c r="B50" s="26">
        <f>B49*B49</f>
        <v>1.1297272722344339E-3</v>
      </c>
      <c r="C50" s="26">
        <f>C49*C49</f>
        <v>4.4342651498055826E-3</v>
      </c>
      <c r="D50" s="26">
        <f>D49*D49</f>
        <v>6.9475000012700914E-3</v>
      </c>
      <c r="E50" s="26">
        <f>E49*E49</f>
        <v>3.1809861112461139E-2</v>
      </c>
      <c r="F50" s="27">
        <f>SQRT(B50+C50+D50+E50)</f>
        <v>0.2105263725421859</v>
      </c>
      <c r="G50" s="28">
        <f>F50/F42</f>
        <v>3.4368903147696903E-4</v>
      </c>
      <c r="H50" s="29">
        <f>G50*1000000</f>
        <v>343.68903147696903</v>
      </c>
      <c r="I50" s="28">
        <f>DEGREES(ATAN(G50))</f>
        <v>1.9691930193218205E-2</v>
      </c>
      <c r="J50" s="28" t="s">
        <v>86</v>
      </c>
      <c r="K50" s="31">
        <v>1</v>
      </c>
      <c r="L50" s="31">
        <v>1</v>
      </c>
      <c r="M50" s="31">
        <v>1</v>
      </c>
      <c r="N50" s="32">
        <v>1</v>
      </c>
      <c r="O50" s="10"/>
      <c r="P50" s="10"/>
    </row>
    <row r="51" spans="1:16" s="6" customFormat="1" ht="20.100000000000001" customHeight="1" x14ac:dyDescent="0.3">
      <c r="A51" s="76" t="s">
        <v>57</v>
      </c>
      <c r="B51" s="16">
        <v>6.1538605795727779E-2</v>
      </c>
      <c r="C51" s="17">
        <v>5.1097945137481678E-2</v>
      </c>
      <c r="D51" s="17">
        <v>9.4767698440583775E-2</v>
      </c>
      <c r="E51" s="17">
        <v>4.5945620051218106E-2</v>
      </c>
      <c r="F51" s="23"/>
      <c r="G51" s="18"/>
      <c r="H51" s="18"/>
      <c r="I51" s="18"/>
      <c r="J51" s="24"/>
      <c r="K51" s="18"/>
      <c r="L51" s="18"/>
      <c r="M51" s="18"/>
      <c r="N51" s="36"/>
      <c r="O51" s="10"/>
      <c r="P51" s="10"/>
    </row>
    <row r="52" spans="1:16" s="6" customFormat="1" ht="20.100000000000001" customHeight="1" thickBot="1" x14ac:dyDescent="0.35">
      <c r="A52" s="77"/>
      <c r="B52" s="19">
        <f>B51*B51</f>
        <v>3.7870000032819806E-3</v>
      </c>
      <c r="C52" s="19">
        <f>C51*C51</f>
        <v>2.6109999972730876E-3</v>
      </c>
      <c r="D52" s="19">
        <f>D51*D51</f>
        <v>8.9809166677254238E-3</v>
      </c>
      <c r="E52" s="19">
        <f>E51*E51</f>
        <v>2.1110000018908955E-3</v>
      </c>
      <c r="F52" s="20">
        <f>SQRT(B52+C52+D52+E52)</f>
        <v>0.1322494486573437</v>
      </c>
      <c r="G52" s="21">
        <f>F52/F42</f>
        <v>2.1590019518004879E-4</v>
      </c>
      <c r="H52" s="22">
        <f>G52*1000000</f>
        <v>215.9001951800488</v>
      </c>
      <c r="I52" s="21">
        <f>DEGREES(ATAN(G52))</f>
        <v>1.2370169787664377E-2</v>
      </c>
      <c r="J52" s="21" t="s">
        <v>92</v>
      </c>
      <c r="K52" s="37">
        <v>1</v>
      </c>
      <c r="L52" s="37">
        <v>1</v>
      </c>
      <c r="M52" s="37">
        <v>1</v>
      </c>
      <c r="N52" s="38">
        <v>1</v>
      </c>
      <c r="O52" s="10"/>
      <c r="P52" s="10"/>
    </row>
    <row r="53" spans="1:16" s="6" customFormat="1" ht="20.100000000000001" customHeight="1" x14ac:dyDescent="0.3">
      <c r="A53" s="76" t="s">
        <v>58</v>
      </c>
      <c r="B53" s="26">
        <v>2.2678918234541309E-2</v>
      </c>
      <c r="C53" s="30">
        <v>2.7790885773556082E-2</v>
      </c>
      <c r="D53" s="30">
        <v>7.5906521436056695E-2</v>
      </c>
      <c r="E53" s="30">
        <v>1.8047160425568677E-2</v>
      </c>
      <c r="F53" s="27"/>
      <c r="G53" s="31"/>
      <c r="H53" s="31"/>
      <c r="I53" s="31"/>
      <c r="J53" s="28"/>
      <c r="K53" s="31"/>
      <c r="L53" s="31"/>
      <c r="M53" s="31"/>
      <c r="N53" s="32"/>
      <c r="O53" s="10"/>
      <c r="P53" s="10"/>
    </row>
    <row r="54" spans="1:16" s="6" customFormat="1" ht="20.100000000000001" customHeight="1" thickBot="1" x14ac:dyDescent="0.35">
      <c r="A54" s="77"/>
      <c r="B54" s="19">
        <f>B53*B53</f>
        <v>5.1433333228901028E-4</v>
      </c>
      <c r="C54" s="19">
        <f>C53*C53</f>
        <v>7.7233333207884179E-4</v>
      </c>
      <c r="D54" s="19">
        <f>D53*D53</f>
        <v>5.7617999965225344E-3</v>
      </c>
      <c r="E54" s="19">
        <f>E53*E53</f>
        <v>3.2569999942621219E-4</v>
      </c>
      <c r="F54" s="20">
        <f>SQRT(B54+C54+D54+E54)</f>
        <v>8.587296815830113E-2</v>
      </c>
      <c r="G54" s="21">
        <f>F54/F42</f>
        <v>1.4018954917614939E-4</v>
      </c>
      <c r="H54" s="22">
        <f>G54*1000000</f>
        <v>140.1895491761494</v>
      </c>
      <c r="I54" s="21">
        <f>DEGREES(ATAN(G54))</f>
        <v>8.0322694470153777E-3</v>
      </c>
      <c r="J54" s="21" t="s">
        <v>13</v>
      </c>
      <c r="K54" s="37"/>
      <c r="L54" s="37"/>
      <c r="M54" s="37">
        <v>1</v>
      </c>
      <c r="N54" s="38">
        <v>1</v>
      </c>
      <c r="O54" s="10"/>
      <c r="P54" s="10"/>
    </row>
    <row r="55" spans="1:16" s="6" customFormat="1" ht="24.9" customHeight="1" thickBot="1" x14ac:dyDescent="0.35">
      <c r="A55" s="33"/>
      <c r="B55" s="30"/>
      <c r="C55" s="34" t="s">
        <v>26</v>
      </c>
      <c r="D55" s="74" t="s">
        <v>70</v>
      </c>
      <c r="E55" s="74"/>
      <c r="F55" s="35">
        <v>420.17</v>
      </c>
      <c r="G55" s="31"/>
      <c r="H55" s="31"/>
      <c r="I55" s="31"/>
      <c r="J55" s="28"/>
      <c r="K55" s="31"/>
      <c r="L55" s="31"/>
      <c r="M55" s="31"/>
      <c r="N55" s="32"/>
      <c r="O55" s="10"/>
      <c r="P55" s="10"/>
    </row>
    <row r="56" spans="1:16" s="6" customFormat="1" ht="20.100000000000001" customHeight="1" x14ac:dyDescent="0.3">
      <c r="A56" s="75" t="s">
        <v>53</v>
      </c>
      <c r="B56" s="16">
        <v>6.8682926877798894E-2</v>
      </c>
      <c r="C56" s="17">
        <v>1.9216890718978346E-2</v>
      </c>
      <c r="D56" s="17">
        <v>4.8601483176543885E-2</v>
      </c>
      <c r="E56" s="17">
        <v>2.4001602526929379E-2</v>
      </c>
      <c r="F56" s="23"/>
      <c r="G56" s="18"/>
      <c r="H56" s="18"/>
      <c r="I56" s="18"/>
      <c r="J56" s="24"/>
      <c r="K56" s="18"/>
      <c r="L56" s="18"/>
      <c r="M56" s="18"/>
      <c r="N56" s="36"/>
      <c r="O56" s="10"/>
      <c r="P56" s="10"/>
    </row>
    <row r="57" spans="1:16" s="6" customFormat="1" ht="20.100000000000001" customHeight="1" thickBot="1" x14ac:dyDescent="0.35">
      <c r="A57" s="76"/>
      <c r="B57" s="26">
        <f>B56*B56</f>
        <v>4.7173444445010697E-3</v>
      </c>
      <c r="C57" s="26">
        <f>C56*C56</f>
        <v>3.6928888890515609E-4</v>
      </c>
      <c r="D57" s="26">
        <f>D56*D56</f>
        <v>2.3621041669598781E-3</v>
      </c>
      <c r="E57" s="26">
        <f>E56*E56</f>
        <v>5.760769238607028E-4</v>
      </c>
      <c r="F57" s="27">
        <f>SQRT(B57+C57+D57+E57)</f>
        <v>8.9581328546895336E-2</v>
      </c>
      <c r="G57" s="28">
        <f>F57/F55</f>
        <v>2.1320258120973733E-4</v>
      </c>
      <c r="H57" s="29">
        <f>G57*1000000</f>
        <v>213.20258120973733</v>
      </c>
      <c r="I57" s="28">
        <f>DEGREES(ATAN(G57))</f>
        <v>1.2215607899524935E-2</v>
      </c>
      <c r="J57" s="28" t="s">
        <v>74</v>
      </c>
      <c r="K57" s="31"/>
      <c r="L57" s="31"/>
      <c r="M57" s="31">
        <v>1</v>
      </c>
      <c r="N57" s="32">
        <v>1</v>
      </c>
      <c r="O57" s="10"/>
      <c r="P57" s="10"/>
    </row>
    <row r="58" spans="1:16" s="6" customFormat="1" ht="20.100000000000001" customHeight="1" x14ac:dyDescent="0.3">
      <c r="A58" s="75" t="s">
        <v>54</v>
      </c>
      <c r="B58" s="16">
        <v>3.0110629347045711E-2</v>
      </c>
      <c r="C58" s="17">
        <v>4.9807462630734142E-2</v>
      </c>
      <c r="D58" s="17">
        <v>3.8711788437053481E-2</v>
      </c>
      <c r="E58" s="17">
        <v>4.4652360884866002E-2</v>
      </c>
      <c r="F58" s="23"/>
      <c r="G58" s="18"/>
      <c r="H58" s="18"/>
      <c r="I58" s="18"/>
      <c r="J58" s="24"/>
      <c r="K58" s="18"/>
      <c r="L58" s="18"/>
      <c r="M58" s="18"/>
      <c r="N58" s="36"/>
      <c r="O58" s="10"/>
      <c r="P58" s="10"/>
    </row>
    <row r="59" spans="1:16" s="6" customFormat="1" ht="20.100000000000001" customHeight="1" thickBot="1" x14ac:dyDescent="0.35">
      <c r="A59" s="76"/>
      <c r="B59" s="19">
        <f>B58*B58</f>
        <v>9.0664999967517048E-4</v>
      </c>
      <c r="C59" s="19">
        <f>C58*C58</f>
        <v>2.480783333711978E-3</v>
      </c>
      <c r="D59" s="19">
        <f>D58*D58</f>
        <v>1.4986025639951875E-3</v>
      </c>
      <c r="E59" s="19">
        <f>E58*E58</f>
        <v>1.9938333325923113E-3</v>
      </c>
      <c r="F59" s="20">
        <f>SQRT(B59+C59+D59+E59)</f>
        <v>8.2944977123239033E-2</v>
      </c>
      <c r="G59" s="21">
        <f>F59/F55</f>
        <v>1.9740813747587651E-4</v>
      </c>
      <c r="H59" s="22">
        <f>G59*1000000</f>
        <v>197.40813747587652</v>
      </c>
      <c r="I59" s="21">
        <f>DEGREES(ATAN(G59))</f>
        <v>1.1310652971980787E-2</v>
      </c>
      <c r="J59" s="21" t="s">
        <v>79</v>
      </c>
      <c r="K59" s="37"/>
      <c r="L59" s="37"/>
      <c r="M59" s="37">
        <v>1</v>
      </c>
      <c r="N59" s="38">
        <v>1</v>
      </c>
      <c r="O59" s="10"/>
      <c r="P59" s="10"/>
    </row>
    <row r="60" spans="1:16" s="6" customFormat="1" ht="20.100000000000001" customHeight="1" x14ac:dyDescent="0.3">
      <c r="A60" s="76" t="s">
        <v>55</v>
      </c>
      <c r="B60" s="26">
        <v>7.0003571287418825E-2</v>
      </c>
      <c r="C60" s="30">
        <v>6.576093064573911E-2</v>
      </c>
      <c r="D60" s="30">
        <v>1.9367999996308238E-2</v>
      </c>
      <c r="E60" s="30">
        <v>1.4726800007155911E-2</v>
      </c>
      <c r="F60" s="27"/>
      <c r="G60" s="31"/>
      <c r="H60" s="31"/>
      <c r="I60" s="31"/>
      <c r="J60" s="28"/>
      <c r="K60" s="31"/>
      <c r="L60" s="31"/>
      <c r="M60" s="31"/>
      <c r="N60" s="32"/>
      <c r="O60" s="10"/>
      <c r="P60" s="10"/>
    </row>
    <row r="61" spans="1:16" s="6" customFormat="1" ht="20.100000000000001" customHeight="1" thickBot="1" x14ac:dyDescent="0.35">
      <c r="A61" s="77"/>
      <c r="B61" s="19">
        <f>B60*B60</f>
        <v>4.9004999929927297E-3</v>
      </c>
      <c r="C61" s="19">
        <f>C60*C60</f>
        <v>4.3244999993937092E-3</v>
      </c>
      <c r="D61" s="19">
        <f>D60*D60</f>
        <v>3.7511942385699587E-4</v>
      </c>
      <c r="E61" s="19">
        <f>E60*E60</f>
        <v>2.1687863845076734E-4</v>
      </c>
      <c r="F61" s="20">
        <f>SQRT(B61+C61+D61+E61)</f>
        <v>9.9080765311407457E-2</v>
      </c>
      <c r="G61" s="21">
        <f>F61/F55</f>
        <v>2.3581113670992086E-4</v>
      </c>
      <c r="H61" s="22">
        <f>G61*1000000</f>
        <v>235.81113670992085</v>
      </c>
      <c r="I61" s="21">
        <f>DEGREES(ATAN(G61))</f>
        <v>1.3510982645226356E-2</v>
      </c>
      <c r="J61" s="21" t="s">
        <v>12</v>
      </c>
      <c r="K61" s="37"/>
      <c r="L61" s="37"/>
      <c r="M61" s="37">
        <v>1</v>
      </c>
      <c r="N61" s="38">
        <v>1</v>
      </c>
      <c r="O61" s="10"/>
      <c r="P61" s="10"/>
    </row>
    <row r="62" spans="1:16" s="6" customFormat="1" ht="20.100000000000001" customHeight="1" x14ac:dyDescent="0.3">
      <c r="A62" s="76" t="s">
        <v>56</v>
      </c>
      <c r="B62" s="16">
        <v>3.3611415802290059E-2</v>
      </c>
      <c r="C62" s="17">
        <v>6.6590278192883254E-2</v>
      </c>
      <c r="D62" s="17">
        <v>0.27017708184892392</v>
      </c>
      <c r="E62" s="17">
        <v>0.17938053903958487</v>
      </c>
      <c r="F62" s="23"/>
      <c r="G62" s="18"/>
      <c r="H62" s="18"/>
      <c r="I62" s="18"/>
      <c r="J62" s="24"/>
      <c r="K62" s="18"/>
      <c r="L62" s="18"/>
      <c r="M62" s="18"/>
      <c r="N62" s="36"/>
      <c r="O62" s="10"/>
      <c r="P62" s="10"/>
    </row>
    <row r="63" spans="1:16" s="6" customFormat="1" ht="20.100000000000001" customHeight="1" thickBot="1" x14ac:dyDescent="0.35">
      <c r="A63" s="77"/>
      <c r="B63" s="26">
        <f>B62*B62</f>
        <v>1.1297272722344339E-3</v>
      </c>
      <c r="C63" s="26">
        <f>C62*C62</f>
        <v>4.4342651498055826E-3</v>
      </c>
      <c r="D63" s="26">
        <f>D62*D62</f>
        <v>7.2995655556400127E-2</v>
      </c>
      <c r="E63" s="26">
        <f>E62*E62</f>
        <v>3.2177377786132035E-2</v>
      </c>
      <c r="F63" s="27">
        <f>SQRT(B63+C63+D63+E63)</f>
        <v>0.33277173221980888</v>
      </c>
      <c r="G63" s="28">
        <f>F63/F55</f>
        <v>7.919930795149793E-4</v>
      </c>
      <c r="H63" s="29">
        <f>G63*1000000</f>
        <v>791.99307951497929</v>
      </c>
      <c r="I63" s="28">
        <f>DEGREES(ATAN(G63))</f>
        <v>4.537785137198054E-2</v>
      </c>
      <c r="J63" s="28" t="s">
        <v>87</v>
      </c>
      <c r="K63" s="31">
        <v>1</v>
      </c>
      <c r="L63" s="31">
        <v>1</v>
      </c>
      <c r="M63" s="31">
        <v>1</v>
      </c>
      <c r="N63" s="32">
        <v>1</v>
      </c>
      <c r="O63" s="10"/>
      <c r="P63" s="10"/>
    </row>
    <row r="64" spans="1:16" s="6" customFormat="1" ht="20.100000000000001" customHeight="1" x14ac:dyDescent="0.3">
      <c r="A64" s="76" t="s">
        <v>57</v>
      </c>
      <c r="B64" s="16">
        <v>6.1538605795727779E-2</v>
      </c>
      <c r="C64" s="17">
        <v>5.1097945137481678E-2</v>
      </c>
      <c r="D64" s="17">
        <v>6.9172248754909071E-2</v>
      </c>
      <c r="E64" s="17">
        <v>6.5698300336300988E-2</v>
      </c>
      <c r="F64" s="23"/>
      <c r="G64" s="18"/>
      <c r="H64" s="18"/>
      <c r="I64" s="18"/>
      <c r="J64" s="24"/>
      <c r="K64" s="18"/>
      <c r="L64" s="18"/>
      <c r="M64" s="18"/>
      <c r="N64" s="36"/>
      <c r="O64" s="10"/>
      <c r="P64" s="10"/>
    </row>
    <row r="65" spans="1:16" s="6" customFormat="1" ht="20.100000000000001" customHeight="1" thickBot="1" x14ac:dyDescent="0.35">
      <c r="A65" s="77"/>
      <c r="B65" s="19">
        <f>B64*B64</f>
        <v>3.7870000032819806E-3</v>
      </c>
      <c r="C65" s="19">
        <f>C64*C64</f>
        <v>2.6109999972730876E-3</v>
      </c>
      <c r="D65" s="19">
        <f>D64*D64</f>
        <v>4.7847999978110197E-3</v>
      </c>
      <c r="E65" s="19">
        <f>E64*E64</f>
        <v>4.3162666670788063E-3</v>
      </c>
      <c r="F65" s="20">
        <f>SQRT(B65+C65+D65+E65)</f>
        <v>0.12449524756168363</v>
      </c>
      <c r="G65" s="21">
        <f>F65/F55</f>
        <v>2.9629732622910639E-4</v>
      </c>
      <c r="H65" s="22">
        <f>G65*1000000</f>
        <v>296.29732622910637</v>
      </c>
      <c r="I65" s="21">
        <f>DEGREES(ATAN(G65))</f>
        <v>1.697658577713531E-2</v>
      </c>
      <c r="J65" s="21" t="s">
        <v>91</v>
      </c>
      <c r="K65" s="37">
        <v>1</v>
      </c>
      <c r="L65" s="37">
        <v>1</v>
      </c>
      <c r="M65" s="37">
        <v>1</v>
      </c>
      <c r="N65" s="38">
        <v>1</v>
      </c>
      <c r="O65" s="10"/>
      <c r="P65" s="10"/>
    </row>
    <row r="66" spans="1:16" s="6" customFormat="1" ht="20.100000000000001" customHeight="1" x14ac:dyDescent="0.3">
      <c r="A66" s="76" t="s">
        <v>58</v>
      </c>
      <c r="B66" s="26">
        <v>2.2678918234541309E-2</v>
      </c>
      <c r="C66" s="30">
        <v>2.7790885773556082E-2</v>
      </c>
      <c r="D66" s="30">
        <v>4.3992423595287378E-2</v>
      </c>
      <c r="E66" s="30">
        <v>3.9576929296413682E-2</v>
      </c>
      <c r="F66" s="27"/>
      <c r="G66" s="31"/>
      <c r="H66" s="31"/>
      <c r="I66" s="31"/>
      <c r="J66" s="28"/>
      <c r="K66" s="31"/>
      <c r="L66" s="31"/>
      <c r="M66" s="31"/>
      <c r="N66" s="32"/>
      <c r="O66" s="10"/>
      <c r="P66" s="10"/>
    </row>
    <row r="67" spans="1:16" s="6" customFormat="1" ht="20.100000000000001" customHeight="1" thickBot="1" x14ac:dyDescent="0.35">
      <c r="A67" s="77"/>
      <c r="B67" s="19">
        <f>B66*B66</f>
        <v>5.1433333228901028E-4</v>
      </c>
      <c r="C67" s="19">
        <f>C66*C66</f>
        <v>7.7233333207884179E-4</v>
      </c>
      <c r="D67" s="19">
        <f>D66*D66</f>
        <v>1.9353333337871976E-3</v>
      </c>
      <c r="E67" s="19">
        <f>E66*E66</f>
        <v>1.5663333325333275E-3</v>
      </c>
      <c r="F67" s="20">
        <f>SQRT(B67+C67+D67+E67)</f>
        <v>6.9197784145797456E-2</v>
      </c>
      <c r="G67" s="21">
        <f>F67/F55</f>
        <v>1.6468996869314196E-4</v>
      </c>
      <c r="H67" s="22">
        <f>G67*1000000</f>
        <v>164.68996869314196</v>
      </c>
      <c r="I67" s="21">
        <f>DEGREES(ATAN(G67))</f>
        <v>9.4360400489481282E-3</v>
      </c>
      <c r="J67" s="21" t="s">
        <v>94</v>
      </c>
      <c r="K67" s="37"/>
      <c r="L67" s="37"/>
      <c r="M67" s="37">
        <v>1</v>
      </c>
      <c r="N67" s="38">
        <v>1</v>
      </c>
      <c r="O67" s="10"/>
      <c r="P67" s="10"/>
    </row>
    <row r="68" spans="1:16" s="6" customFormat="1" ht="24.9" customHeight="1" thickBot="1" x14ac:dyDescent="0.35">
      <c r="A68" s="33"/>
      <c r="B68" s="26"/>
      <c r="C68" s="34" t="s">
        <v>68</v>
      </c>
      <c r="D68" s="74" t="s">
        <v>69</v>
      </c>
      <c r="E68" s="74"/>
      <c r="F68" s="35">
        <v>184.518</v>
      </c>
      <c r="G68" s="31"/>
      <c r="H68" s="31"/>
      <c r="I68" s="31"/>
      <c r="J68" s="28"/>
      <c r="K68" s="31"/>
      <c r="L68" s="31"/>
      <c r="M68" s="31"/>
      <c r="N68" s="32"/>
      <c r="O68" s="10"/>
      <c r="P68" s="10"/>
    </row>
    <row r="69" spans="1:16" s="6" customFormat="1" ht="20.100000000000001" customHeight="1" x14ac:dyDescent="0.3">
      <c r="A69" s="75" t="s">
        <v>53</v>
      </c>
      <c r="B69" s="16">
        <v>6.8682926877798894E-2</v>
      </c>
      <c r="C69" s="17">
        <v>1.9216890718978346E-2</v>
      </c>
      <c r="D69" s="17">
        <v>5.6653241253049623E-2</v>
      </c>
      <c r="E69" s="17">
        <v>2.0962420593744466E-2</v>
      </c>
      <c r="F69" s="23"/>
      <c r="G69" s="18"/>
      <c r="H69" s="18"/>
      <c r="I69" s="18"/>
      <c r="J69" s="24"/>
      <c r="K69" s="18"/>
      <c r="L69" s="18"/>
      <c r="M69" s="18"/>
      <c r="N69" s="36"/>
      <c r="O69" s="10"/>
      <c r="P69" s="10"/>
    </row>
    <row r="70" spans="1:16" s="6" customFormat="1" ht="20.100000000000001" customHeight="1" thickBot="1" x14ac:dyDescent="0.35">
      <c r="A70" s="76"/>
      <c r="B70" s="26">
        <f>B69*B69</f>
        <v>4.7173444445010697E-3</v>
      </c>
      <c r="C70" s="26">
        <f>C69*C69</f>
        <v>3.6928888890515609E-4</v>
      </c>
      <c r="D70" s="26">
        <f>D69*D69</f>
        <v>3.2095897444762438E-3</v>
      </c>
      <c r="E70" s="26">
        <f>E69*E69</f>
        <v>4.3942307714904208E-4</v>
      </c>
      <c r="F70" s="27">
        <f>SQRT(B70+C70+D70+E70)</f>
        <v>9.3464678649378088E-2</v>
      </c>
      <c r="G70" s="28">
        <f>F70/F68</f>
        <v>5.0653420614453926E-4</v>
      </c>
      <c r="H70" s="29">
        <f>G70*1000000</f>
        <v>506.53420614453927</v>
      </c>
      <c r="I70" s="28">
        <f>DEGREES(ATAN(G70))</f>
        <v>2.9022269708943862E-2</v>
      </c>
      <c r="J70" s="28" t="s">
        <v>75</v>
      </c>
      <c r="K70" s="31"/>
      <c r="L70" s="31"/>
      <c r="M70" s="31">
        <v>1</v>
      </c>
      <c r="N70" s="32">
        <v>1</v>
      </c>
      <c r="O70" s="10"/>
      <c r="P70" s="10"/>
    </row>
    <row r="71" spans="1:16" s="6" customFormat="1" ht="20.100000000000001" customHeight="1" x14ac:dyDescent="0.3">
      <c r="A71" s="75" t="s">
        <v>54</v>
      </c>
      <c r="B71" s="16">
        <v>3.0110629347045711E-2</v>
      </c>
      <c r="C71" s="17">
        <v>4.9807462630734142E-2</v>
      </c>
      <c r="D71" s="17">
        <v>3.0666945377225537E-2</v>
      </c>
      <c r="E71" s="17">
        <v>4.8584581299006759E-2</v>
      </c>
      <c r="F71" s="23"/>
      <c r="G71" s="18"/>
      <c r="H71" s="18"/>
      <c r="I71" s="18"/>
      <c r="J71" s="24"/>
      <c r="K71" s="18"/>
      <c r="L71" s="18"/>
      <c r="M71" s="18"/>
      <c r="N71" s="36"/>
      <c r="O71" s="10"/>
      <c r="P71" s="10"/>
    </row>
    <row r="72" spans="1:16" s="6" customFormat="1" ht="20.100000000000001" customHeight="1" thickBot="1" x14ac:dyDescent="0.35">
      <c r="A72" s="76"/>
      <c r="B72" s="19">
        <f>B71*B71</f>
        <v>9.0664999967517048E-4</v>
      </c>
      <c r="C72" s="19">
        <f>C71*C71</f>
        <v>2.480783333711978E-3</v>
      </c>
      <c r="D72" s="19">
        <f>D71*D71</f>
        <v>9.4046153876973474E-4</v>
      </c>
      <c r="E72" s="19">
        <f>E71*E71</f>
        <v>2.3604615399997974E-3</v>
      </c>
      <c r="F72" s="20">
        <f>SQRT(B72+C72+D72+E72)</f>
        <v>8.178237225806477E-2</v>
      </c>
      <c r="G72" s="21">
        <f>F72/F68</f>
        <v>4.4322164915111138E-4</v>
      </c>
      <c r="H72" s="22">
        <f>G72*1000000</f>
        <v>443.22164915111136</v>
      </c>
      <c r="I72" s="21">
        <f>DEGREES(ATAN(G72))</f>
        <v>2.5394728222294126E-2</v>
      </c>
      <c r="J72" s="21" t="s">
        <v>80</v>
      </c>
      <c r="K72" s="37"/>
      <c r="L72" s="37"/>
      <c r="M72" s="37">
        <v>1</v>
      </c>
      <c r="N72" s="38">
        <v>1</v>
      </c>
      <c r="O72" s="10"/>
      <c r="P72" s="10"/>
    </row>
    <row r="73" spans="1:16" s="6" customFormat="1" ht="20.100000000000001" customHeight="1" x14ac:dyDescent="0.3">
      <c r="A73" s="76" t="s">
        <v>55</v>
      </c>
      <c r="B73" s="26">
        <v>7.0003571287418825E-2</v>
      </c>
      <c r="C73" s="30">
        <v>6.576093064573911E-2</v>
      </c>
      <c r="D73" s="30">
        <v>6.460263151775876E-2</v>
      </c>
      <c r="E73" s="30">
        <v>1.6364595897047335E-2</v>
      </c>
      <c r="F73" s="27"/>
      <c r="G73" s="31"/>
      <c r="H73" s="31"/>
      <c r="I73" s="31"/>
      <c r="J73" s="28"/>
      <c r="K73" s="31"/>
      <c r="L73" s="31"/>
      <c r="M73" s="31"/>
      <c r="N73" s="32"/>
      <c r="O73" s="10"/>
      <c r="P73" s="10"/>
    </row>
    <row r="74" spans="1:16" s="6" customFormat="1" ht="20.100000000000001" customHeight="1" thickBot="1" x14ac:dyDescent="0.35">
      <c r="A74" s="77"/>
      <c r="B74" s="19">
        <f>B73*B73</f>
        <v>4.9004999929927297E-3</v>
      </c>
      <c r="C74" s="19">
        <f>C73*C73</f>
        <v>4.3244999993937092E-3</v>
      </c>
      <c r="D74" s="19">
        <f>D73*D73</f>
        <v>4.1734999990193176E-3</v>
      </c>
      <c r="E74" s="19">
        <f>E73*E73</f>
        <v>2.6779999887365847E-4</v>
      </c>
      <c r="F74" s="20">
        <f>SQRT(B74+C74+D74+E74)</f>
        <v>0.11690295116154859</v>
      </c>
      <c r="G74" s="21">
        <f>F74/F68</f>
        <v>6.335585209115023E-4</v>
      </c>
      <c r="H74" s="22">
        <f>G74*1000000</f>
        <v>633.55852091150234</v>
      </c>
      <c r="I74" s="21">
        <f>DEGREES(ATAN(G74))</f>
        <v>3.6300224465854042E-2</v>
      </c>
      <c r="J74" s="21" t="s">
        <v>83</v>
      </c>
      <c r="K74" s="37">
        <v>1</v>
      </c>
      <c r="L74" s="37">
        <v>1</v>
      </c>
      <c r="M74" s="37">
        <v>1</v>
      </c>
      <c r="N74" s="38">
        <v>1</v>
      </c>
      <c r="O74" s="10"/>
      <c r="P74" s="10"/>
    </row>
    <row r="75" spans="1:16" s="6" customFormat="1" ht="20.100000000000001" customHeight="1" x14ac:dyDescent="0.3">
      <c r="A75" s="76" t="s">
        <v>56</v>
      </c>
      <c r="B75" s="16">
        <v>3.3611415802290059E-2</v>
      </c>
      <c r="C75" s="17">
        <v>6.6590278192883254E-2</v>
      </c>
      <c r="D75" s="17">
        <v>4.5636568999261162E-2</v>
      </c>
      <c r="E75" s="17">
        <v>6.5587319118992321E-2</v>
      </c>
      <c r="F75" s="23"/>
      <c r="G75" s="18"/>
      <c r="H75" s="18"/>
      <c r="I75" s="18"/>
      <c r="J75" s="24"/>
      <c r="K75" s="18"/>
      <c r="L75" s="18"/>
      <c r="M75" s="18"/>
      <c r="N75" s="36"/>
      <c r="O75" s="10"/>
      <c r="P75" s="10"/>
    </row>
    <row r="76" spans="1:16" s="6" customFormat="1" ht="20.100000000000001" customHeight="1" thickBot="1" x14ac:dyDescent="0.35">
      <c r="A76" s="77"/>
      <c r="B76" s="26">
        <f>B75*B75</f>
        <v>1.1297272722344339E-3</v>
      </c>
      <c r="C76" s="26">
        <f>C75*C75</f>
        <v>4.4342651498055826E-3</v>
      </c>
      <c r="D76" s="26">
        <f>D75*D75</f>
        <v>2.0826964300243249E-3</v>
      </c>
      <c r="E76" s="26">
        <f>E75*E75</f>
        <v>4.3016964292165354E-3</v>
      </c>
      <c r="F76" s="27">
        <f>SQRT(B76+C76+D76+E76)</f>
        <v>0.10930866974435685</v>
      </c>
      <c r="G76" s="28">
        <f>F76/F68</f>
        <v>5.9240111937240193E-4</v>
      </c>
      <c r="H76" s="29">
        <f>G76*1000000</f>
        <v>592.40111937240192</v>
      </c>
      <c r="I76" s="28">
        <f>DEGREES(ATAN(G76))</f>
        <v>3.3942079948330497E-2</v>
      </c>
      <c r="J76" s="28" t="s">
        <v>88</v>
      </c>
      <c r="K76" s="31"/>
      <c r="L76" s="31"/>
      <c r="M76" s="31">
        <v>1</v>
      </c>
      <c r="N76" s="32">
        <v>1</v>
      </c>
      <c r="O76" s="10"/>
      <c r="P76" s="10"/>
    </row>
    <row r="77" spans="1:16" s="6" customFormat="1" ht="20.100000000000001" customHeight="1" x14ac:dyDescent="0.3">
      <c r="A77" s="76" t="s">
        <v>57</v>
      </c>
      <c r="B77" s="16">
        <v>6.1538605795727779E-2</v>
      </c>
      <c r="C77" s="17">
        <v>5.1097945137481678E-2</v>
      </c>
      <c r="D77" s="17">
        <v>6.7106631577305828E-2</v>
      </c>
      <c r="E77" s="17">
        <v>2.7509998165443722E-2</v>
      </c>
      <c r="F77" s="23"/>
      <c r="G77" s="18"/>
      <c r="H77" s="18"/>
      <c r="I77" s="18"/>
      <c r="J77" s="24"/>
      <c r="K77" s="18"/>
      <c r="L77" s="18"/>
      <c r="M77" s="18"/>
      <c r="N77" s="36"/>
      <c r="O77" s="10"/>
      <c r="P77" s="10"/>
    </row>
    <row r="78" spans="1:16" s="6" customFormat="1" ht="20.100000000000001" customHeight="1" thickBot="1" x14ac:dyDescent="0.35">
      <c r="A78" s="77"/>
      <c r="B78" s="19">
        <f>B77*B77</f>
        <v>3.7870000032819806E-3</v>
      </c>
      <c r="C78" s="19">
        <f>C77*C77</f>
        <v>2.6109999972730876E-3</v>
      </c>
      <c r="D78" s="19">
        <f>D77*D77</f>
        <v>4.5033000016522599E-3</v>
      </c>
      <c r="E78" s="19">
        <f>E77*E77</f>
        <v>7.5679999906271694E-4</v>
      </c>
      <c r="F78" s="20">
        <f>SQRT(B78+C78+D78+E78)</f>
        <v>0.10797268173603009</v>
      </c>
      <c r="G78" s="21">
        <f>F78/F68</f>
        <v>5.8516069833853656E-4</v>
      </c>
      <c r="H78" s="22">
        <f>G78*1000000</f>
        <v>585.16069833853658</v>
      </c>
      <c r="I78" s="21">
        <f>DEGREES(ATAN(G78))</f>
        <v>3.3527234525005618E-2</v>
      </c>
      <c r="J78" s="21" t="s">
        <v>90</v>
      </c>
      <c r="K78" s="37"/>
      <c r="L78" s="37"/>
      <c r="M78" s="37">
        <v>1</v>
      </c>
      <c r="N78" s="38">
        <v>1</v>
      </c>
      <c r="O78" s="10"/>
      <c r="P78" s="10"/>
    </row>
    <row r="79" spans="1:16" s="6" customFormat="1" ht="20.100000000000001" customHeight="1" x14ac:dyDescent="0.3">
      <c r="A79" s="76" t="s">
        <v>58</v>
      </c>
      <c r="B79" s="26">
        <v>2.2678918234541309E-2</v>
      </c>
      <c r="C79" s="30">
        <v>2.7790885773556082E-2</v>
      </c>
      <c r="D79" s="30">
        <v>6.0434537565286092E-2</v>
      </c>
      <c r="E79" s="30">
        <v>1.8823743856286643E-2</v>
      </c>
      <c r="F79" s="27"/>
      <c r="G79" s="31"/>
      <c r="H79" s="31"/>
      <c r="I79" s="31"/>
      <c r="J79" s="28"/>
      <c r="K79" s="31"/>
      <c r="L79" s="31"/>
      <c r="M79" s="31"/>
      <c r="N79" s="32"/>
      <c r="O79" s="10"/>
      <c r="P79" s="10"/>
    </row>
    <row r="80" spans="1:16" s="6" customFormat="1" ht="20.100000000000001" customHeight="1" thickBot="1" x14ac:dyDescent="0.35">
      <c r="A80" s="77"/>
      <c r="B80" s="19">
        <f>B79*B79</f>
        <v>5.1433333228901028E-4</v>
      </c>
      <c r="C80" s="19">
        <f>C79*C79</f>
        <v>7.7233333207884179E-4</v>
      </c>
      <c r="D80" s="19">
        <f>D79*D79</f>
        <v>3.6523333307299758E-3</v>
      </c>
      <c r="E80" s="19">
        <f>E79*E79</f>
        <v>3.5433333276708914E-4</v>
      </c>
      <c r="F80" s="20">
        <f>SQRT(B80+C80+D80+E80)</f>
        <v>7.2755297593130069E-2</v>
      </c>
      <c r="G80" s="21">
        <f>F80/F68</f>
        <v>3.9429918811785335E-4</v>
      </c>
      <c r="H80" s="22">
        <f>G80*1000000</f>
        <v>394.29918811785336</v>
      </c>
      <c r="I80" s="21">
        <f>DEGREES(ATAN(G80))</f>
        <v>2.2591678173797945E-2</v>
      </c>
      <c r="J80" s="21" t="s">
        <v>93</v>
      </c>
      <c r="K80" s="37"/>
      <c r="L80" s="37"/>
      <c r="M80" s="37">
        <v>1</v>
      </c>
      <c r="N80" s="38">
        <v>1</v>
      </c>
      <c r="O80" s="10"/>
      <c r="P80" s="10"/>
    </row>
    <row r="81" spans="1:16" s="6" customFormat="1" ht="24.9" customHeight="1" thickBot="1" x14ac:dyDescent="0.35">
      <c r="A81" s="40"/>
      <c r="B81" s="34"/>
      <c r="C81" s="34" t="s">
        <v>98</v>
      </c>
      <c r="D81" s="74" t="s">
        <v>108</v>
      </c>
      <c r="E81" s="74"/>
      <c r="F81" s="61">
        <v>391.57600000000002</v>
      </c>
      <c r="G81" s="41"/>
      <c r="H81" s="41"/>
      <c r="I81" s="41"/>
      <c r="J81" s="41"/>
      <c r="K81" s="41"/>
      <c r="L81" s="41"/>
      <c r="M81" s="41"/>
      <c r="N81" s="42"/>
      <c r="O81" s="8"/>
      <c r="P81" s="8"/>
    </row>
    <row r="82" spans="1:16" s="6" customFormat="1" ht="20.100000000000001" customHeight="1" x14ac:dyDescent="0.3">
      <c r="A82" s="75" t="s">
        <v>53</v>
      </c>
      <c r="B82" s="17">
        <v>7.615838756624492E-2</v>
      </c>
      <c r="C82" s="17">
        <v>3.5509153757917321E-2</v>
      </c>
      <c r="D82" s="17">
        <v>0.10716938824310736</v>
      </c>
      <c r="E82" s="17">
        <v>0.10797543445669687</v>
      </c>
      <c r="F82" s="18"/>
      <c r="G82" s="18"/>
      <c r="H82" s="18"/>
      <c r="I82" s="18"/>
      <c r="J82" s="18"/>
      <c r="K82" s="18"/>
      <c r="L82" s="18"/>
      <c r="M82" s="18"/>
      <c r="N82" s="36"/>
      <c r="O82" s="10"/>
      <c r="P82" s="10"/>
    </row>
    <row r="83" spans="1:16" s="6" customFormat="1" ht="20.100000000000001" customHeight="1" thickBot="1" x14ac:dyDescent="0.35">
      <c r="A83" s="76"/>
      <c r="B83" s="26">
        <f>B82*B82</f>
        <v>5.8000999966903687E-3</v>
      </c>
      <c r="C83" s="26">
        <f>C82*C82</f>
        <v>1.2609000006034137E-3</v>
      </c>
      <c r="D83" s="26">
        <f>D82*D82</f>
        <v>1.1485277776401877E-2</v>
      </c>
      <c r="E83" s="26">
        <f>E82*E82</f>
        <v>1.1658694446112441E-2</v>
      </c>
      <c r="F83" s="27">
        <f>SQRT(B83+C83+D83+E83)</f>
        <v>0.17379577733595283</v>
      </c>
      <c r="G83" s="28">
        <f>F83/F81</f>
        <v>4.4383664304235404E-4</v>
      </c>
      <c r="H83" s="29">
        <f>G83*1000000</f>
        <v>443.83664304235401</v>
      </c>
      <c r="I83" s="28">
        <f>DEGREES(ATAN(G83))</f>
        <v>2.5429964769756987E-2</v>
      </c>
      <c r="J83" s="28" t="s">
        <v>64</v>
      </c>
      <c r="K83" s="31">
        <v>1</v>
      </c>
      <c r="L83" s="31">
        <v>1</v>
      </c>
      <c r="M83" s="31">
        <v>1</v>
      </c>
      <c r="N83" s="32">
        <v>1</v>
      </c>
      <c r="O83" s="10"/>
      <c r="P83" s="10"/>
    </row>
    <row r="84" spans="1:16" s="6" customFormat="1" ht="20.100000000000001" customHeight="1" x14ac:dyDescent="0.3">
      <c r="A84" s="75" t="s">
        <v>54</v>
      </c>
      <c r="B84" s="17">
        <v>2.58641137584458E-2</v>
      </c>
      <c r="C84" s="17">
        <v>3.1159650348800066E-2</v>
      </c>
      <c r="D84" s="17">
        <v>0.1434204245411603</v>
      </c>
      <c r="E84" s="17">
        <v>7.1616148502251564E-2</v>
      </c>
      <c r="F84" s="23"/>
      <c r="G84" s="24"/>
      <c r="H84" s="18"/>
      <c r="I84" s="18"/>
      <c r="J84" s="24"/>
      <c r="K84" s="18"/>
      <c r="L84" s="18"/>
      <c r="M84" s="18"/>
      <c r="N84" s="36"/>
      <c r="O84" s="10"/>
      <c r="P84" s="10"/>
    </row>
    <row r="85" spans="1:16" s="6" customFormat="1" ht="20.100000000000001" customHeight="1" thickBot="1" x14ac:dyDescent="0.35">
      <c r="A85" s="76"/>
      <c r="B85" s="19">
        <f>B84*B84</f>
        <v>6.6895238050982536E-4</v>
      </c>
      <c r="C85" s="19">
        <f>C84*C84</f>
        <v>9.7092380985947609E-4</v>
      </c>
      <c r="D85" s="19">
        <f>D84*D84</f>
        <v>2.0569418175566657E-2</v>
      </c>
      <c r="E85" s="19">
        <f>E84*E84</f>
        <v>5.1288727262965485E-3</v>
      </c>
      <c r="F85" s="20">
        <f>SQRT(B85+C85+D85+E85)</f>
        <v>0.16534257495343571</v>
      </c>
      <c r="G85" s="21">
        <f>F85/F81</f>
        <v>4.2224900135206373E-4</v>
      </c>
      <c r="H85" s="22">
        <f>G85*1000000</f>
        <v>422.24900135206371</v>
      </c>
      <c r="I85" s="21">
        <f>DEGREES(ATAN(G85))</f>
        <v>2.4193084243258091E-2</v>
      </c>
      <c r="J85" s="21" t="s">
        <v>76</v>
      </c>
      <c r="K85" s="37">
        <v>1</v>
      </c>
      <c r="L85" s="37">
        <v>1</v>
      </c>
      <c r="M85" s="37">
        <v>1</v>
      </c>
      <c r="N85" s="38">
        <v>1</v>
      </c>
      <c r="O85" s="14"/>
      <c r="P85" s="10"/>
    </row>
    <row r="86" spans="1:16" s="6" customFormat="1" ht="20.100000000000001" customHeight="1" x14ac:dyDescent="0.3">
      <c r="A86" s="76" t="s">
        <v>55</v>
      </c>
      <c r="B86" s="30">
        <v>6.6655207374300529E-2</v>
      </c>
      <c r="C86" s="30">
        <v>7.4917732668650747E-2</v>
      </c>
      <c r="D86" s="30">
        <v>1.8009256919892216E-2</v>
      </c>
      <c r="E86" s="30">
        <v>9.5357223061366694E-2</v>
      </c>
      <c r="F86" s="27"/>
      <c r="G86" s="31"/>
      <c r="H86" s="31"/>
      <c r="I86" s="31"/>
      <c r="J86" s="28"/>
      <c r="K86" s="31"/>
      <c r="L86" s="31"/>
      <c r="M86" s="31"/>
      <c r="N86" s="32"/>
      <c r="O86" s="15"/>
      <c r="P86" s="10"/>
    </row>
    <row r="87" spans="1:16" s="6" customFormat="1" ht="20.100000000000001" customHeight="1" thickBot="1" x14ac:dyDescent="0.35">
      <c r="A87" s="77"/>
      <c r="B87" s="19">
        <f>B86*B86</f>
        <v>4.4429166701110074E-3</v>
      </c>
      <c r="C87" s="19">
        <f>C86*C86</f>
        <v>5.612666668211419E-3</v>
      </c>
      <c r="D87" s="19">
        <f>D86*D86</f>
        <v>3.2433333480668568E-4</v>
      </c>
      <c r="E87" s="19">
        <f>E86*E86</f>
        <v>9.0929999899752433E-3</v>
      </c>
      <c r="F87" s="20">
        <f>SQRT(B87+C87+D87+E87)</f>
        <v>0.13954539284084</v>
      </c>
      <c r="G87" s="21">
        <f>F87/F81</f>
        <v>3.5636860492175209E-4</v>
      </c>
      <c r="H87" s="22">
        <f>G87*1000000</f>
        <v>356.36860492175208</v>
      </c>
      <c r="I87" s="21">
        <f>DEGREES(ATAN(G87))</f>
        <v>2.041841614861151E-2</v>
      </c>
      <c r="J87" s="21" t="s">
        <v>10</v>
      </c>
      <c r="K87" s="37">
        <v>1</v>
      </c>
      <c r="L87" s="37">
        <v>1</v>
      </c>
      <c r="M87" s="37">
        <v>1</v>
      </c>
      <c r="N87" s="38">
        <v>1</v>
      </c>
      <c r="O87" s="15"/>
      <c r="P87" s="10"/>
    </row>
    <row r="88" spans="1:16" s="6" customFormat="1" ht="20.100000000000001" customHeight="1" x14ac:dyDescent="0.3">
      <c r="A88" s="76" t="s">
        <v>56</v>
      </c>
      <c r="B88" s="17">
        <v>5.1214344584279245E-2</v>
      </c>
      <c r="C88" s="17">
        <v>4.3815989193936956E-2</v>
      </c>
      <c r="D88" s="17">
        <v>2.5814932011376818E-2</v>
      </c>
      <c r="E88" s="17">
        <v>6.594139715751729E-2</v>
      </c>
      <c r="F88" s="18"/>
      <c r="G88" s="18"/>
      <c r="H88" s="18"/>
      <c r="I88" s="18"/>
      <c r="J88" s="18"/>
      <c r="K88" s="18"/>
      <c r="L88" s="18"/>
      <c r="M88" s="18"/>
      <c r="N88" s="36"/>
      <c r="O88" s="10"/>
      <c r="P88" s="10"/>
    </row>
    <row r="89" spans="1:16" s="6" customFormat="1" ht="20.100000000000001" customHeight="1" thickBot="1" x14ac:dyDescent="0.35">
      <c r="A89" s="77"/>
      <c r="B89" s="26">
        <f>B88*B88</f>
        <v>2.6229090911972929E-3</v>
      </c>
      <c r="C89" s="26">
        <f>C88*C88</f>
        <v>1.9198409090432002E-3</v>
      </c>
      <c r="D89" s="26">
        <f>D88*D88</f>
        <v>6.6641071475200756E-4</v>
      </c>
      <c r="E89" s="26">
        <f>E88*E88</f>
        <v>4.3482678590854289E-3</v>
      </c>
      <c r="F89" s="27">
        <f>SQRT(B89+C89+D89+E89)</f>
        <v>9.7762101931566148E-2</v>
      </c>
      <c r="G89" s="28">
        <f>F89/F81</f>
        <v>2.4966316099956623E-4</v>
      </c>
      <c r="H89" s="29">
        <f>G89*1000000</f>
        <v>249.66316099956623</v>
      </c>
      <c r="I89" s="28">
        <f>DEGREES(ATAN(G89))</f>
        <v>1.4304645127959403E-2</v>
      </c>
      <c r="J89" s="28" t="s">
        <v>9</v>
      </c>
      <c r="K89" s="31"/>
      <c r="L89" s="31"/>
      <c r="M89" s="31">
        <v>1</v>
      </c>
      <c r="N89" s="32">
        <v>1</v>
      </c>
      <c r="O89" s="10"/>
      <c r="P89" s="10"/>
    </row>
    <row r="90" spans="1:16" s="6" customFormat="1" ht="20.100000000000001" customHeight="1" x14ac:dyDescent="0.3">
      <c r="A90" s="76" t="s">
        <v>57</v>
      </c>
      <c r="B90" s="17">
        <v>5.2732026965331219E-2</v>
      </c>
      <c r="C90" s="17">
        <v>0.11407124968839016</v>
      </c>
      <c r="D90" s="17">
        <v>5.2732026965331219E-2</v>
      </c>
      <c r="E90" s="17">
        <v>0.11407124968839016</v>
      </c>
      <c r="F90" s="23"/>
      <c r="G90" s="24"/>
      <c r="H90" s="18"/>
      <c r="I90" s="18"/>
      <c r="J90" s="24"/>
      <c r="K90" s="18"/>
      <c r="L90" s="18"/>
      <c r="M90" s="18"/>
      <c r="N90" s="36"/>
      <c r="O90" s="10"/>
      <c r="P90" s="10"/>
    </row>
    <row r="91" spans="1:16" s="6" customFormat="1" ht="20.100000000000001" customHeight="1" thickBot="1" x14ac:dyDescent="0.35">
      <c r="A91" s="77"/>
      <c r="B91" s="19">
        <f>B90*B90</f>
        <v>2.7806666678724186E-3</v>
      </c>
      <c r="C91" s="19">
        <f>C90*C90</f>
        <v>1.3012250005471054E-2</v>
      </c>
      <c r="D91" s="19">
        <f>D90*D90</f>
        <v>2.7806666678724186E-3</v>
      </c>
      <c r="E91" s="19">
        <f>E90*E90</f>
        <v>1.3012250005471054E-2</v>
      </c>
      <c r="F91" s="20">
        <f>SQRT(B91+C91+D91+E91)</f>
        <v>0.17772403705376194</v>
      </c>
      <c r="G91" s="21">
        <f>F91/F81</f>
        <v>4.5386856460498582E-4</v>
      </c>
      <c r="H91" s="22">
        <f>G91*1000000</f>
        <v>453.86856460498581</v>
      </c>
      <c r="I91" s="21">
        <f>DEGREES(ATAN(G91))</f>
        <v>2.600475141989576E-2</v>
      </c>
      <c r="J91" s="21" t="s">
        <v>97</v>
      </c>
      <c r="K91" s="37">
        <v>1</v>
      </c>
      <c r="L91" s="37">
        <v>1</v>
      </c>
      <c r="M91" s="37">
        <v>1</v>
      </c>
      <c r="N91" s="38">
        <v>1</v>
      </c>
      <c r="O91" s="14"/>
      <c r="P91" s="10"/>
    </row>
    <row r="92" spans="1:16" s="6" customFormat="1" ht="20.100000000000001" customHeight="1" x14ac:dyDescent="0.3">
      <c r="A92" s="76" t="s">
        <v>58</v>
      </c>
      <c r="B92" s="30">
        <v>5.9163333235244864E-2</v>
      </c>
      <c r="C92" s="30">
        <v>4.2446436847881262E-2</v>
      </c>
      <c r="D92" s="30">
        <v>5.8824598028815185E-2</v>
      </c>
      <c r="E92" s="30">
        <v>7.8504776927691436E-2</v>
      </c>
      <c r="F92" s="27"/>
      <c r="G92" s="31"/>
      <c r="H92" s="31"/>
      <c r="I92" s="31"/>
      <c r="J92" s="28"/>
      <c r="K92" s="31"/>
      <c r="L92" s="31"/>
      <c r="M92" s="31"/>
      <c r="N92" s="32"/>
      <c r="O92" s="15"/>
      <c r="P92" s="10"/>
    </row>
    <row r="93" spans="1:16" s="6" customFormat="1" ht="20.100000000000001" customHeight="1" thickBot="1" x14ac:dyDescent="0.35">
      <c r="A93" s="77"/>
      <c r="B93" s="19">
        <f>B92*B92</f>
        <v>3.5002999995046294E-3</v>
      </c>
      <c r="C93" s="19">
        <f>C92*C92</f>
        <v>1.8017000010811721E-3</v>
      </c>
      <c r="D93" s="19">
        <f>D92*D92</f>
        <v>3.4603333332516874E-3</v>
      </c>
      <c r="E93" s="19">
        <f>E92*E92</f>
        <v>6.1630000004665939E-3</v>
      </c>
      <c r="F93" s="20">
        <f>SQRT(B93+C93+D93+E93)</f>
        <v>0.12216928146757712</v>
      </c>
      <c r="G93" s="21">
        <f>F93/F81</f>
        <v>3.1199379294843688E-4</v>
      </c>
      <c r="H93" s="22">
        <f>G93*1000000</f>
        <v>311.99379294843686</v>
      </c>
      <c r="I93" s="21">
        <f>DEGREES(ATAN(G93))</f>
        <v>1.7875926990208915E-2</v>
      </c>
      <c r="J93" s="21" t="s">
        <v>96</v>
      </c>
      <c r="K93" s="37">
        <v>1</v>
      </c>
      <c r="L93" s="37">
        <v>1</v>
      </c>
      <c r="M93" s="37"/>
      <c r="N93" s="38">
        <v>1</v>
      </c>
      <c r="O93" s="15"/>
      <c r="P93" s="10"/>
    </row>
    <row r="94" spans="1:16" s="6" customFormat="1" ht="24.9" customHeight="1" thickBot="1" x14ac:dyDescent="0.35">
      <c r="A94" s="33"/>
      <c r="B94" s="26"/>
      <c r="C94" s="34" t="s">
        <v>99</v>
      </c>
      <c r="D94" s="74" t="s">
        <v>109</v>
      </c>
      <c r="E94" s="74"/>
      <c r="F94" s="61">
        <v>497.33699999999999</v>
      </c>
      <c r="G94" s="31"/>
      <c r="H94" s="31"/>
      <c r="I94" s="31"/>
      <c r="J94" s="28"/>
      <c r="K94" s="31"/>
      <c r="L94" s="31"/>
      <c r="M94" s="31"/>
      <c r="N94" s="32"/>
      <c r="O94" s="15"/>
      <c r="P94" s="10"/>
    </row>
    <row r="95" spans="1:16" s="6" customFormat="1" ht="20.100000000000001" customHeight="1" x14ac:dyDescent="0.3">
      <c r="A95" s="75" t="s">
        <v>53</v>
      </c>
      <c r="B95" s="17">
        <v>7.615838756624492E-2</v>
      </c>
      <c r="C95" s="17">
        <v>3.5509153757917321E-2</v>
      </c>
      <c r="D95" s="17">
        <v>2.4580572528386409E-2</v>
      </c>
      <c r="E95" s="17">
        <v>3.5802488472143394E-2</v>
      </c>
      <c r="F95" s="23"/>
      <c r="G95" s="18"/>
      <c r="H95" s="18"/>
      <c r="I95" s="18"/>
      <c r="J95" s="24"/>
      <c r="K95" s="18"/>
      <c r="L95" s="18"/>
      <c r="M95" s="18"/>
      <c r="N95" s="36"/>
      <c r="O95" s="10"/>
      <c r="P95" s="10"/>
    </row>
    <row r="96" spans="1:16" s="6" customFormat="1" ht="20.100000000000001" customHeight="1" thickBot="1" x14ac:dyDescent="0.35">
      <c r="A96" s="76"/>
      <c r="B96" s="26">
        <f>B95*B95</f>
        <v>5.8000999966903687E-3</v>
      </c>
      <c r="C96" s="26">
        <f>C95*C95</f>
        <v>1.2609000006034137E-3</v>
      </c>
      <c r="D96" s="26">
        <f>D95*D95</f>
        <v>6.0420454582326463E-4</v>
      </c>
      <c r="E96" s="26">
        <f>E95*E95</f>
        <v>1.2818181807979607E-3</v>
      </c>
      <c r="F96" s="27">
        <f>SQRT(B96+C96+D96+E96)</f>
        <v>9.4588702940229641E-2</v>
      </c>
      <c r="G96" s="28">
        <f>F96/F94</f>
        <v>1.9019035973641543E-4</v>
      </c>
      <c r="H96" s="29">
        <f>G96*1000000</f>
        <v>190.19035973641542</v>
      </c>
      <c r="I96" s="28">
        <f>DEGREES(ATAN(G96))</f>
        <v>1.089710478558009E-2</v>
      </c>
      <c r="J96" s="28" t="s">
        <v>71</v>
      </c>
      <c r="K96" s="31"/>
      <c r="L96" s="31"/>
      <c r="M96" s="31">
        <v>1</v>
      </c>
      <c r="N96" s="32">
        <v>1</v>
      </c>
      <c r="O96" s="10"/>
      <c r="P96" s="10"/>
    </row>
    <row r="97" spans="1:16" s="6" customFormat="1" ht="20.100000000000001" customHeight="1" x14ac:dyDescent="0.3">
      <c r="A97" s="75" t="s">
        <v>54</v>
      </c>
      <c r="B97" s="17">
        <v>2.58641137584458E-2</v>
      </c>
      <c r="C97" s="17">
        <v>3.1159650348800066E-2</v>
      </c>
      <c r="D97" s="17">
        <v>3.0853889532004953E-2</v>
      </c>
      <c r="E97" s="17">
        <v>3.1930588794904131E-2</v>
      </c>
      <c r="F97" s="23"/>
      <c r="G97" s="18"/>
      <c r="H97" s="18"/>
      <c r="I97" s="18"/>
      <c r="J97" s="24"/>
      <c r="K97" s="18"/>
      <c r="L97" s="18"/>
      <c r="M97" s="18"/>
      <c r="N97" s="36"/>
      <c r="O97" s="10"/>
      <c r="P97" s="10"/>
    </row>
    <row r="98" spans="1:16" s="6" customFormat="1" ht="20.100000000000001" customHeight="1" thickBot="1" x14ac:dyDescent="0.35">
      <c r="A98" s="76"/>
      <c r="B98" s="19">
        <f>B97*B97</f>
        <v>6.6895238050982536E-4</v>
      </c>
      <c r="C98" s="19">
        <f>C97*C97</f>
        <v>9.7092380985947609E-4</v>
      </c>
      <c r="D98" s="19">
        <f>D97*D97</f>
        <v>9.5196249925316484E-4</v>
      </c>
      <c r="E98" s="19">
        <f>E97*E97</f>
        <v>1.0195625007892572E-3</v>
      </c>
      <c r="F98" s="20">
        <f>SQRT(B98+C98+D98+E98)</f>
        <v>6.0094934814938633E-2</v>
      </c>
      <c r="G98" s="21">
        <f>F98/F94</f>
        <v>1.20833428469908E-4</v>
      </c>
      <c r="H98" s="22">
        <f>G98*1000000</f>
        <v>120.833428469908</v>
      </c>
      <c r="I98" s="21">
        <f>DEGREES(ATAN(G98))</f>
        <v>6.9232454417268701E-3</v>
      </c>
      <c r="J98" s="21" t="s">
        <v>77</v>
      </c>
      <c r="K98" s="37"/>
      <c r="L98" s="37"/>
      <c r="M98" s="37">
        <v>1</v>
      </c>
      <c r="N98" s="38">
        <v>1</v>
      </c>
      <c r="O98" s="10"/>
      <c r="P98" s="10"/>
    </row>
    <row r="99" spans="1:16" s="6" customFormat="1" ht="20.100000000000001" customHeight="1" x14ac:dyDescent="0.3">
      <c r="A99" s="76" t="s">
        <v>55</v>
      </c>
      <c r="B99" s="30">
        <v>6.6655207374300529E-2</v>
      </c>
      <c r="C99" s="30">
        <v>7.4917732668650747E-2</v>
      </c>
      <c r="D99" s="30">
        <v>5.7347188220387195E-2</v>
      </c>
      <c r="E99" s="30">
        <v>3.6878177844576511E-2</v>
      </c>
      <c r="F99" s="27"/>
      <c r="G99" s="31"/>
      <c r="H99" s="31"/>
      <c r="I99" s="31"/>
      <c r="J99" s="28"/>
      <c r="K99" s="31"/>
      <c r="L99" s="31"/>
      <c r="M99" s="31"/>
      <c r="N99" s="32"/>
      <c r="O99" s="10"/>
      <c r="P99" s="10"/>
    </row>
    <row r="100" spans="1:16" s="6" customFormat="1" ht="20.100000000000001" customHeight="1" thickBot="1" x14ac:dyDescent="0.35">
      <c r="A100" s="77"/>
      <c r="B100" s="19">
        <f>B99*B99</f>
        <v>4.4429166701110074E-3</v>
      </c>
      <c r="C100" s="19">
        <f>C99*C99</f>
        <v>5.612666668211419E-3</v>
      </c>
      <c r="D100" s="19">
        <f>D99*D99</f>
        <v>3.288699996784516E-3</v>
      </c>
      <c r="E100" s="19">
        <f>E99*E99</f>
        <v>1.3600000011362138E-3</v>
      </c>
      <c r="F100" s="20">
        <f>SQRT(B100+C100+D100+E100)</f>
        <v>0.1212612194241966</v>
      </c>
      <c r="G100" s="21">
        <f>F100/F94</f>
        <v>2.4382102965232147E-4</v>
      </c>
      <c r="H100" s="22">
        <f>G100*1000000</f>
        <v>243.82102965232147</v>
      </c>
      <c r="I100" s="21">
        <f>DEGREES(ATAN(G100))</f>
        <v>1.3969915678781039E-2</v>
      </c>
      <c r="J100" s="21" t="s">
        <v>11</v>
      </c>
      <c r="K100" s="37">
        <v>1</v>
      </c>
      <c r="L100" s="37">
        <v>1</v>
      </c>
      <c r="M100" s="37">
        <v>1</v>
      </c>
      <c r="N100" s="38">
        <v>1</v>
      </c>
      <c r="O100" s="10"/>
      <c r="P100" s="10"/>
    </row>
    <row r="101" spans="1:16" s="6" customFormat="1" ht="20.100000000000001" customHeight="1" x14ac:dyDescent="0.3">
      <c r="A101" s="76" t="s">
        <v>56</v>
      </c>
      <c r="B101" s="17">
        <v>5.1214344584279245E-2</v>
      </c>
      <c r="C101" s="17">
        <v>4.3815989193936956E-2</v>
      </c>
      <c r="D101" s="17">
        <v>4.1819851741899026E-2</v>
      </c>
      <c r="E101" s="17">
        <v>6.6926908728929341E-2</v>
      </c>
      <c r="F101" s="23"/>
      <c r="G101" s="18"/>
      <c r="H101" s="18"/>
      <c r="I101" s="18"/>
      <c r="J101" s="24"/>
      <c r="K101" s="18"/>
      <c r="L101" s="18"/>
      <c r="M101" s="18"/>
      <c r="N101" s="36"/>
      <c r="O101" s="10"/>
      <c r="P101" s="10"/>
    </row>
    <row r="102" spans="1:16" s="6" customFormat="1" ht="20.100000000000001" customHeight="1" thickBot="1" x14ac:dyDescent="0.35">
      <c r="A102" s="77"/>
      <c r="B102" s="26">
        <f>B101*B101</f>
        <v>2.6229090911972929E-3</v>
      </c>
      <c r="C102" s="26">
        <f>C101*C101</f>
        <v>1.9198409090432002E-3</v>
      </c>
      <c r="D102" s="26">
        <f>D101*D101</f>
        <v>1.7488999997144151E-3</v>
      </c>
      <c r="E102" s="26">
        <f>E101*E101</f>
        <v>4.4792111120104386E-3</v>
      </c>
      <c r="F102" s="27">
        <f>SQRT(B102+C102+D102+E102)</f>
        <v>0.10378275922312601</v>
      </c>
      <c r="G102" s="28">
        <f>F102/F94</f>
        <v>2.086769317849386E-4</v>
      </c>
      <c r="H102" s="29">
        <f>G102*1000000</f>
        <v>208.6769317849386</v>
      </c>
      <c r="I102" s="28">
        <f>DEGREES(ATAN(G102))</f>
        <v>1.1956307299466333E-2</v>
      </c>
      <c r="J102" s="28" t="s">
        <v>84</v>
      </c>
      <c r="K102" s="31"/>
      <c r="L102" s="31"/>
      <c r="M102" s="31">
        <v>1</v>
      </c>
      <c r="N102" s="32">
        <v>1</v>
      </c>
      <c r="O102" s="10"/>
      <c r="P102" s="10"/>
    </row>
    <row r="103" spans="1:16" s="6" customFormat="1" ht="20.100000000000001" customHeight="1" x14ac:dyDescent="0.3">
      <c r="A103" s="76" t="s">
        <v>57</v>
      </c>
      <c r="B103" s="17">
        <v>5.2732026965331219E-2</v>
      </c>
      <c r="C103" s="17">
        <v>0.11407124968839016</v>
      </c>
      <c r="D103" s="17">
        <v>5.9999999939464059E-3</v>
      </c>
      <c r="E103" s="17">
        <v>4.6490142310500533E-2</v>
      </c>
      <c r="F103" s="23"/>
      <c r="G103" s="18"/>
      <c r="H103" s="18"/>
      <c r="I103" s="18"/>
      <c r="J103" s="24"/>
      <c r="K103" s="18"/>
      <c r="L103" s="18"/>
      <c r="M103" s="18"/>
      <c r="N103" s="36"/>
      <c r="O103" s="10"/>
      <c r="P103" s="10"/>
    </row>
    <row r="104" spans="1:16" s="6" customFormat="1" ht="20.100000000000001" customHeight="1" thickBot="1" x14ac:dyDescent="0.35">
      <c r="A104" s="77"/>
      <c r="B104" s="19">
        <f>B103*B103</f>
        <v>2.7806666678724186E-3</v>
      </c>
      <c r="C104" s="19">
        <f>C103*C103</f>
        <v>1.3012250005471054E-2</v>
      </c>
      <c r="D104" s="19">
        <f>D103*D103</f>
        <v>3.599999992735687E-5</v>
      </c>
      <c r="E104" s="19">
        <f>E103*E103</f>
        <v>2.161333332050592E-3</v>
      </c>
      <c r="F104" s="20">
        <f>SQRT(B104+C104+D104+E104)</f>
        <v>0.1341277376433429</v>
      </c>
      <c r="G104" s="21">
        <f>F104/F94</f>
        <v>2.6969185410163113E-4</v>
      </c>
      <c r="H104" s="22">
        <f>G104*1000000</f>
        <v>269.69185410163112</v>
      </c>
      <c r="I104" s="21">
        <f>DEGREES(ATAN(G104))</f>
        <v>1.5452204634449445E-2</v>
      </c>
      <c r="J104" s="21" t="s">
        <v>81</v>
      </c>
      <c r="K104" s="37">
        <v>1</v>
      </c>
      <c r="L104" s="37">
        <v>1</v>
      </c>
      <c r="M104" s="37">
        <v>1</v>
      </c>
      <c r="N104" s="38">
        <v>1</v>
      </c>
      <c r="O104" s="10"/>
      <c r="P104" s="10"/>
    </row>
    <row r="105" spans="1:16" s="6" customFormat="1" ht="20.100000000000001" customHeight="1" x14ac:dyDescent="0.3">
      <c r="A105" s="76" t="s">
        <v>58</v>
      </c>
      <c r="B105" s="30">
        <v>5.9163333235244864E-2</v>
      </c>
      <c r="C105" s="30">
        <v>4.2446436847881262E-2</v>
      </c>
      <c r="D105" s="30">
        <v>4.6520604742818585E-2</v>
      </c>
      <c r="E105" s="30">
        <v>3.7379138588833551E-2</v>
      </c>
      <c r="F105" s="27"/>
      <c r="G105" s="31"/>
      <c r="H105" s="31"/>
      <c r="I105" s="31"/>
      <c r="J105" s="28"/>
      <c r="K105" s="31"/>
      <c r="L105" s="31"/>
      <c r="M105" s="31"/>
      <c r="N105" s="32"/>
      <c r="O105" s="10"/>
      <c r="P105" s="10"/>
    </row>
    <row r="106" spans="1:16" s="6" customFormat="1" ht="20.100000000000001" customHeight="1" thickBot="1" x14ac:dyDescent="0.35">
      <c r="A106" s="77"/>
      <c r="B106" s="19">
        <f>B105*B105</f>
        <v>3.5002999995046294E-3</v>
      </c>
      <c r="C106" s="19">
        <f>C105*C105</f>
        <v>1.8017000010811721E-3</v>
      </c>
      <c r="D106" s="19">
        <f>D105*D105</f>
        <v>2.164166665637555E-3</v>
      </c>
      <c r="E106" s="19">
        <f>E105*E105</f>
        <v>1.3972000016432254E-3</v>
      </c>
      <c r="F106" s="20">
        <f>SQRT(B106+C106+D106+E106)</f>
        <v>9.4145454844440479E-2</v>
      </c>
      <c r="G106" s="21">
        <f>F106/F94</f>
        <v>1.8929911678487721E-4</v>
      </c>
      <c r="H106" s="22">
        <f>G106*1000000</f>
        <v>189.29911678487721</v>
      </c>
      <c r="I106" s="21">
        <f>DEGREES(ATAN(G106))</f>
        <v>1.0846040327774649E-2</v>
      </c>
      <c r="J106" s="21" t="s">
        <v>91</v>
      </c>
      <c r="K106" s="37"/>
      <c r="L106" s="37"/>
      <c r="M106" s="37">
        <v>1</v>
      </c>
      <c r="N106" s="38">
        <v>1</v>
      </c>
      <c r="O106" s="10"/>
      <c r="P106" s="10"/>
    </row>
    <row r="107" spans="1:16" s="6" customFormat="1" ht="24.9" customHeight="1" thickBot="1" x14ac:dyDescent="0.35">
      <c r="A107" s="33"/>
      <c r="B107" s="30"/>
      <c r="C107" s="34" t="s">
        <v>100</v>
      </c>
      <c r="D107" s="74" t="s">
        <v>110</v>
      </c>
      <c r="E107" s="74"/>
      <c r="F107" s="61">
        <v>828.59400000000005</v>
      </c>
      <c r="G107" s="31"/>
      <c r="H107" s="31"/>
      <c r="I107" s="31"/>
      <c r="J107" s="28"/>
      <c r="K107" s="31"/>
      <c r="L107" s="31"/>
      <c r="M107" s="31"/>
      <c r="N107" s="32"/>
      <c r="O107" s="10"/>
      <c r="P107" s="10"/>
    </row>
    <row r="108" spans="1:16" s="6" customFormat="1" ht="20.100000000000001" customHeight="1" x14ac:dyDescent="0.3">
      <c r="A108" s="75" t="s">
        <v>53</v>
      </c>
      <c r="B108" s="17">
        <v>7.615838756624492E-2</v>
      </c>
      <c r="C108" s="17">
        <v>3.5509153757917321E-2</v>
      </c>
      <c r="D108" s="17">
        <v>5.7749680854425056E-2</v>
      </c>
      <c r="E108" s="17">
        <v>2.6278830322324458E-2</v>
      </c>
      <c r="F108" s="23"/>
      <c r="G108" s="18"/>
      <c r="H108" s="18"/>
      <c r="I108" s="18"/>
      <c r="J108" s="24"/>
      <c r="K108" s="18"/>
      <c r="L108" s="18"/>
      <c r="M108" s="18"/>
      <c r="N108" s="36"/>
      <c r="O108" s="10"/>
      <c r="P108" s="10"/>
    </row>
    <row r="109" spans="1:16" s="6" customFormat="1" ht="20.100000000000001" customHeight="1" thickBot="1" x14ac:dyDescent="0.35">
      <c r="A109" s="76"/>
      <c r="B109" s="26">
        <f>B108*B108</f>
        <v>5.8000999966903687E-3</v>
      </c>
      <c r="C109" s="26">
        <f>C108*C108</f>
        <v>1.2609000006034137E-3</v>
      </c>
      <c r="D109" s="26">
        <f>D108*D108</f>
        <v>3.335025638787948E-3</v>
      </c>
      <c r="E109" s="26">
        <f>E108*E108</f>
        <v>6.9057692310951942E-4</v>
      </c>
      <c r="F109" s="27">
        <f>SQRT(B109+C109+D109+E109)</f>
        <v>0.10529293689128084</v>
      </c>
      <c r="G109" s="28">
        <f>F109/F107</f>
        <v>1.2707422077794535E-4</v>
      </c>
      <c r="H109" s="29">
        <f>G109*1000000</f>
        <v>127.07422077794534</v>
      </c>
      <c r="I109" s="28">
        <f>DEGREES(ATAN(G109))</f>
        <v>7.2808164963000382E-3</v>
      </c>
      <c r="J109" s="28" t="s">
        <v>72</v>
      </c>
      <c r="K109" s="31"/>
      <c r="L109" s="31"/>
      <c r="M109" s="31">
        <v>1</v>
      </c>
      <c r="N109" s="32">
        <v>1</v>
      </c>
      <c r="O109" s="10"/>
      <c r="P109" s="10"/>
    </row>
    <row r="110" spans="1:16" s="6" customFormat="1" ht="20.100000000000001" customHeight="1" x14ac:dyDescent="0.3">
      <c r="A110" s="75" t="s">
        <v>54</v>
      </c>
      <c r="B110" s="17">
        <v>2.58641137584458E-2</v>
      </c>
      <c r="C110" s="17">
        <v>3.1159650348800066E-2</v>
      </c>
      <c r="D110" s="17">
        <v>3.0802288089073974E-2</v>
      </c>
      <c r="E110" s="25">
        <v>2.6014281789733792E-2</v>
      </c>
      <c r="F110" s="23"/>
      <c r="G110" s="18"/>
      <c r="H110" s="18"/>
      <c r="I110" s="18"/>
      <c r="J110" s="24"/>
      <c r="K110" s="18"/>
      <c r="L110" s="18"/>
      <c r="M110" s="18"/>
      <c r="N110" s="36"/>
      <c r="O110" s="10"/>
      <c r="P110" s="10"/>
    </row>
    <row r="111" spans="1:16" s="6" customFormat="1" ht="20.100000000000001" customHeight="1" thickBot="1" x14ac:dyDescent="0.35">
      <c r="A111" s="76"/>
      <c r="B111" s="19">
        <f>B110*B110</f>
        <v>6.6895238050982536E-4</v>
      </c>
      <c r="C111" s="19">
        <f>C110*C110</f>
        <v>9.7092380985947609E-4</v>
      </c>
      <c r="D111" s="19">
        <f>D110*D110</f>
        <v>9.4878095152230841E-4</v>
      </c>
      <c r="E111" s="19">
        <f>E110*E110</f>
        <v>6.7674285703567521E-4</v>
      </c>
      <c r="F111" s="20">
        <f>SQRT(B111+C111+D111+E111)</f>
        <v>5.714367855613852E-2</v>
      </c>
      <c r="G111" s="21">
        <f>F111/F107</f>
        <v>6.896462991059375E-5</v>
      </c>
      <c r="H111" s="22">
        <f>G111*1000000</f>
        <v>68.964629910593757</v>
      </c>
      <c r="I111" s="21">
        <f>DEGREES(ATAN(G111))</f>
        <v>3.9513822232942857E-3</v>
      </c>
      <c r="J111" s="21" t="s">
        <v>78</v>
      </c>
      <c r="K111" s="37"/>
      <c r="L111" s="37"/>
      <c r="M111" s="37">
        <v>1</v>
      </c>
      <c r="N111" s="38">
        <v>1</v>
      </c>
      <c r="O111" s="10"/>
      <c r="P111" s="10"/>
    </row>
    <row r="112" spans="1:16" s="6" customFormat="1" ht="20.100000000000001" customHeight="1" x14ac:dyDescent="0.3">
      <c r="A112" s="76" t="s">
        <v>55</v>
      </c>
      <c r="B112" s="30">
        <v>6.6655207374300529E-2</v>
      </c>
      <c r="C112" s="30">
        <v>7.4917732668650747E-2</v>
      </c>
      <c r="D112" s="30">
        <v>6.057392176203346E-2</v>
      </c>
      <c r="E112" s="30">
        <v>5.7364623271748183E-2</v>
      </c>
      <c r="F112" s="27"/>
      <c r="G112" s="31"/>
      <c r="H112" s="31"/>
      <c r="I112" s="31"/>
      <c r="J112" s="28"/>
      <c r="K112" s="31"/>
      <c r="L112" s="31"/>
      <c r="M112" s="31"/>
      <c r="N112" s="32"/>
      <c r="O112" s="10"/>
      <c r="P112" s="10"/>
    </row>
    <row r="113" spans="1:16" s="6" customFormat="1" ht="20.100000000000001" customHeight="1" thickBot="1" x14ac:dyDescent="0.35">
      <c r="A113" s="77"/>
      <c r="B113" s="19">
        <f>B112*B112</f>
        <v>4.4429166701110074E-3</v>
      </c>
      <c r="C113" s="19">
        <f>C112*C112</f>
        <v>5.612666668211419E-3</v>
      </c>
      <c r="D113" s="19">
        <f>D112*D112</f>
        <v>3.6691999976329508E-3</v>
      </c>
      <c r="E113" s="19">
        <f>E112*E112</f>
        <v>3.290700003109593E-3</v>
      </c>
      <c r="F113" s="20">
        <f>SQRT(B113+C113+D113+E113)</f>
        <v>0.13044341048540922</v>
      </c>
      <c r="G113" s="21">
        <f>F113/F107</f>
        <v>1.5742741377008427E-4</v>
      </c>
      <c r="H113" s="22">
        <f>G113*1000000</f>
        <v>157.42741377008429</v>
      </c>
      <c r="I113" s="21">
        <f>DEGREES(ATAN(G113))</f>
        <v>9.0199263141707425E-3</v>
      </c>
      <c r="J113" s="21" t="s">
        <v>81</v>
      </c>
      <c r="K113" s="37">
        <v>1</v>
      </c>
      <c r="L113" s="37">
        <v>1</v>
      </c>
      <c r="M113" s="37">
        <v>1</v>
      </c>
      <c r="N113" s="38">
        <v>1</v>
      </c>
      <c r="O113" s="10"/>
      <c r="P113" s="10"/>
    </row>
    <row r="114" spans="1:16" s="6" customFormat="1" ht="20.100000000000001" customHeight="1" x14ac:dyDescent="0.3">
      <c r="A114" s="76" t="s">
        <v>56</v>
      </c>
      <c r="B114" s="17">
        <v>5.1214344584279245E-2</v>
      </c>
      <c r="C114" s="17">
        <v>4.3815989193936956E-2</v>
      </c>
      <c r="D114" s="17">
        <v>8.3351664658062416E-2</v>
      </c>
      <c r="E114" s="17">
        <v>0.17835319204449676</v>
      </c>
      <c r="F114" s="23"/>
      <c r="G114" s="18"/>
      <c r="H114" s="18"/>
      <c r="I114" s="18"/>
      <c r="J114" s="24"/>
      <c r="K114" s="18"/>
      <c r="L114" s="18"/>
      <c r="M114" s="18"/>
      <c r="N114" s="36"/>
      <c r="O114" s="10"/>
      <c r="P114" s="10"/>
    </row>
    <row r="115" spans="1:16" s="6" customFormat="1" ht="20.100000000000001" customHeight="1" thickBot="1" x14ac:dyDescent="0.35">
      <c r="A115" s="77"/>
      <c r="B115" s="26">
        <f>B114*B114</f>
        <v>2.6229090911972929E-3</v>
      </c>
      <c r="C115" s="26">
        <f>C114*C114</f>
        <v>1.9198409090432002E-3</v>
      </c>
      <c r="D115" s="26">
        <f>D114*D114</f>
        <v>6.9475000012700914E-3</v>
      </c>
      <c r="E115" s="26">
        <f>E114*E114</f>
        <v>3.1809861112461139E-2</v>
      </c>
      <c r="F115" s="27">
        <f>SQRT(B115+C115+D115+E115)</f>
        <v>0.2080867874565123</v>
      </c>
      <c r="G115" s="28">
        <f>F115/F107</f>
        <v>2.5113238504806005E-4</v>
      </c>
      <c r="H115" s="29">
        <f>G115*1000000</f>
        <v>251.13238504806006</v>
      </c>
      <c r="I115" s="28">
        <f>DEGREES(ATAN(G115))</f>
        <v>1.4388825459819184E-2</v>
      </c>
      <c r="J115" s="28" t="s">
        <v>85</v>
      </c>
      <c r="K115" s="31">
        <v>1</v>
      </c>
      <c r="L115" s="31">
        <v>1</v>
      </c>
      <c r="M115" s="31">
        <v>1</v>
      </c>
      <c r="N115" s="32">
        <v>1</v>
      </c>
      <c r="O115" s="10"/>
      <c r="P115" s="10"/>
    </row>
    <row r="116" spans="1:16" s="6" customFormat="1" ht="20.100000000000001" customHeight="1" x14ac:dyDescent="0.3">
      <c r="A116" s="76" t="s">
        <v>57</v>
      </c>
      <c r="B116" s="17">
        <v>5.2732026965331219E-2</v>
      </c>
      <c r="C116" s="17">
        <v>0.11407124968839016</v>
      </c>
      <c r="D116" s="17">
        <v>9.4767698440583775E-2</v>
      </c>
      <c r="E116" s="17">
        <v>4.5945620051218106E-2</v>
      </c>
      <c r="F116" s="23"/>
      <c r="G116" s="18"/>
      <c r="H116" s="18"/>
      <c r="I116" s="18"/>
      <c r="J116" s="24"/>
      <c r="K116" s="18"/>
      <c r="L116" s="18"/>
      <c r="M116" s="18"/>
      <c r="N116" s="36"/>
      <c r="O116" s="10"/>
      <c r="P116" s="10"/>
    </row>
    <row r="117" spans="1:16" s="6" customFormat="1" ht="20.100000000000001" customHeight="1" thickBot="1" x14ac:dyDescent="0.35">
      <c r="A117" s="77"/>
      <c r="B117" s="19">
        <f>B116*B116</f>
        <v>2.7806666678724186E-3</v>
      </c>
      <c r="C117" s="19">
        <f>C116*C116</f>
        <v>1.3012250005471054E-2</v>
      </c>
      <c r="D117" s="19">
        <f>D116*D116</f>
        <v>8.9809166677254238E-3</v>
      </c>
      <c r="E117" s="19">
        <f>E116*E116</f>
        <v>2.1110000018908955E-3</v>
      </c>
      <c r="F117" s="20">
        <f>SQRT(B117+C117+D117+E117)</f>
        <v>0.16396595177950754</v>
      </c>
      <c r="G117" s="21">
        <f>F117/F107</f>
        <v>1.9788455115473625E-4</v>
      </c>
      <c r="H117" s="22">
        <f>G117*1000000</f>
        <v>197.88455115473624</v>
      </c>
      <c r="I117" s="21">
        <f>DEGREES(ATAN(G117))</f>
        <v>1.1337949464015437E-2</v>
      </c>
      <c r="J117" s="21" t="s">
        <v>89</v>
      </c>
      <c r="K117" s="37">
        <v>1</v>
      </c>
      <c r="L117" s="37">
        <v>1</v>
      </c>
      <c r="M117" s="37">
        <v>1</v>
      </c>
      <c r="N117" s="38">
        <v>1</v>
      </c>
      <c r="O117" s="10"/>
      <c r="P117" s="10"/>
    </row>
    <row r="118" spans="1:16" s="6" customFormat="1" ht="20.100000000000001" customHeight="1" x14ac:dyDescent="0.3">
      <c r="A118" s="76" t="s">
        <v>58</v>
      </c>
      <c r="B118" s="30">
        <v>5.9163333235244864E-2</v>
      </c>
      <c r="C118" s="30">
        <v>4.2446436847881262E-2</v>
      </c>
      <c r="D118" s="30">
        <v>7.5906521436056695E-2</v>
      </c>
      <c r="E118" s="30">
        <v>1.8047160425568677E-2</v>
      </c>
      <c r="F118" s="27"/>
      <c r="G118" s="31"/>
      <c r="H118" s="31"/>
      <c r="I118" s="31"/>
      <c r="J118" s="28"/>
      <c r="K118" s="31"/>
      <c r="L118" s="31"/>
      <c r="M118" s="31"/>
      <c r="N118" s="32"/>
      <c r="O118" s="10"/>
      <c r="P118" s="10"/>
    </row>
    <row r="119" spans="1:16" s="6" customFormat="1" ht="20.100000000000001" customHeight="1" thickBot="1" x14ac:dyDescent="0.35">
      <c r="A119" s="77"/>
      <c r="B119" s="19">
        <f>B118*B118</f>
        <v>3.5002999995046294E-3</v>
      </c>
      <c r="C119" s="19">
        <f>C118*C118</f>
        <v>1.8017000010811721E-3</v>
      </c>
      <c r="D119" s="19">
        <f>D118*D118</f>
        <v>5.7617999965225344E-3</v>
      </c>
      <c r="E119" s="19">
        <f>E118*E118</f>
        <v>3.2569999942621219E-4</v>
      </c>
      <c r="F119" s="20">
        <f>SQRT(B119+C119+D119+E119)</f>
        <v>0.10672160042153861</v>
      </c>
      <c r="G119" s="21">
        <f>F119/F107</f>
        <v>1.2879842289654356E-4</v>
      </c>
      <c r="H119" s="22">
        <f>G119*1000000</f>
        <v>128.79842289654357</v>
      </c>
      <c r="I119" s="21">
        <f>DEGREES(ATAN(G119))</f>
        <v>7.3796059991062491E-3</v>
      </c>
      <c r="J119" s="21" t="s">
        <v>95</v>
      </c>
      <c r="K119" s="37"/>
      <c r="L119" s="37"/>
      <c r="M119" s="37">
        <v>1</v>
      </c>
      <c r="N119" s="38">
        <v>1</v>
      </c>
      <c r="O119" s="10"/>
      <c r="P119" s="10"/>
    </row>
    <row r="120" spans="1:16" s="6" customFormat="1" ht="24.9" customHeight="1" thickBot="1" x14ac:dyDescent="0.35">
      <c r="A120" s="33"/>
      <c r="B120" s="30"/>
      <c r="C120" s="34" t="s">
        <v>101</v>
      </c>
      <c r="D120" s="74" t="s">
        <v>111</v>
      </c>
      <c r="E120" s="74"/>
      <c r="F120" s="61">
        <v>567.04459999999995</v>
      </c>
      <c r="G120" s="31"/>
      <c r="H120" s="31"/>
      <c r="I120" s="31"/>
      <c r="J120" s="28"/>
      <c r="K120" s="31"/>
      <c r="L120" s="31"/>
      <c r="M120" s="31"/>
      <c r="N120" s="32"/>
      <c r="O120" s="10"/>
      <c r="P120" s="10"/>
    </row>
    <row r="121" spans="1:16" s="6" customFormat="1" ht="20.100000000000001" customHeight="1" x14ac:dyDescent="0.3">
      <c r="A121" s="75" t="s">
        <v>53</v>
      </c>
      <c r="B121" s="17">
        <v>7.615838756624492E-2</v>
      </c>
      <c r="C121" s="17">
        <v>3.5509153757917321E-2</v>
      </c>
      <c r="D121" s="17">
        <v>4.8601483176543885E-2</v>
      </c>
      <c r="E121" s="17">
        <v>2.4001602526929379E-2</v>
      </c>
      <c r="F121" s="23"/>
      <c r="G121" s="18"/>
      <c r="H121" s="18"/>
      <c r="I121" s="18"/>
      <c r="J121" s="24"/>
      <c r="K121" s="18"/>
      <c r="L121" s="18"/>
      <c r="M121" s="18"/>
      <c r="N121" s="36"/>
      <c r="O121" s="10"/>
      <c r="P121" s="10"/>
    </row>
    <row r="122" spans="1:16" s="6" customFormat="1" ht="20.100000000000001" customHeight="1" thickBot="1" x14ac:dyDescent="0.35">
      <c r="A122" s="76"/>
      <c r="B122" s="26">
        <f>B121*B121</f>
        <v>5.8000999966903687E-3</v>
      </c>
      <c r="C122" s="26">
        <f>C121*C121</f>
        <v>1.2609000006034137E-3</v>
      </c>
      <c r="D122" s="26">
        <f>D121*D121</f>
        <v>2.3621041669598781E-3</v>
      </c>
      <c r="E122" s="26">
        <f>E121*E121</f>
        <v>5.760769238607028E-4</v>
      </c>
      <c r="F122" s="27">
        <f>SQRT(B122+C122+D122+E122)</f>
        <v>9.9995905356741299E-2</v>
      </c>
      <c r="G122" s="28">
        <f>F122/F120</f>
        <v>1.7634575015217728E-4</v>
      </c>
      <c r="H122" s="29">
        <f>G122*1000000</f>
        <v>176.34575015217729</v>
      </c>
      <c r="I122" s="28">
        <f>DEGREES(ATAN(G122))</f>
        <v>1.0103867114052163E-2</v>
      </c>
      <c r="J122" s="28" t="s">
        <v>73</v>
      </c>
      <c r="K122" s="31"/>
      <c r="L122" s="31"/>
      <c r="M122" s="31">
        <v>1</v>
      </c>
      <c r="N122" s="32">
        <v>1</v>
      </c>
      <c r="O122" s="10"/>
      <c r="P122" s="10"/>
    </row>
    <row r="123" spans="1:16" s="6" customFormat="1" ht="20.100000000000001" customHeight="1" x14ac:dyDescent="0.3">
      <c r="A123" s="75" t="s">
        <v>54</v>
      </c>
      <c r="B123" s="17">
        <v>2.58641137584458E-2</v>
      </c>
      <c r="C123" s="17">
        <v>3.1159650348800066E-2</v>
      </c>
      <c r="D123" s="17">
        <v>3.8711788437053481E-2</v>
      </c>
      <c r="E123" s="17">
        <v>4.4652360884866002E-2</v>
      </c>
      <c r="F123" s="23"/>
      <c r="G123" s="18"/>
      <c r="H123" s="18"/>
      <c r="I123" s="18"/>
      <c r="J123" s="24"/>
      <c r="K123" s="18"/>
      <c r="L123" s="18"/>
      <c r="M123" s="18"/>
      <c r="N123" s="36"/>
      <c r="O123" s="10"/>
      <c r="P123" s="10"/>
    </row>
    <row r="124" spans="1:16" s="6" customFormat="1" ht="20.100000000000001" customHeight="1" thickBot="1" x14ac:dyDescent="0.35">
      <c r="A124" s="76"/>
      <c r="B124" s="19">
        <f>B123*B123</f>
        <v>6.6895238050982536E-4</v>
      </c>
      <c r="C124" s="19">
        <f>C123*C123</f>
        <v>9.7092380985947609E-4</v>
      </c>
      <c r="D124" s="19">
        <f>D123*D123</f>
        <v>1.4986025639951875E-3</v>
      </c>
      <c r="E124" s="19">
        <f>E123*E123</f>
        <v>1.9938333325923113E-3</v>
      </c>
      <c r="F124" s="20">
        <f>SQRT(B124+C124+D124+E124)</f>
        <v>7.1640156943971023E-2</v>
      </c>
      <c r="G124" s="21">
        <f>F124/F120</f>
        <v>1.2633954532671862E-4</v>
      </c>
      <c r="H124" s="22">
        <f>G124*1000000</f>
        <v>126.33954532671862</v>
      </c>
      <c r="I124" s="21">
        <f>DEGREES(ATAN(G124))</f>
        <v>7.2387226943086804E-3</v>
      </c>
      <c r="J124" s="21" t="s">
        <v>14</v>
      </c>
      <c r="K124" s="37"/>
      <c r="L124" s="37"/>
      <c r="M124" s="37">
        <v>1</v>
      </c>
      <c r="N124" s="38">
        <v>1</v>
      </c>
      <c r="O124" s="10"/>
      <c r="P124" s="10"/>
    </row>
    <row r="125" spans="1:16" s="6" customFormat="1" ht="20.100000000000001" customHeight="1" x14ac:dyDescent="0.3">
      <c r="A125" s="76" t="s">
        <v>55</v>
      </c>
      <c r="B125" s="30">
        <v>6.6655207374300529E-2</v>
      </c>
      <c r="C125" s="30">
        <v>7.4917732668650747E-2</v>
      </c>
      <c r="D125" s="30">
        <v>1.9367999996308238E-2</v>
      </c>
      <c r="E125" s="30">
        <v>1.4726800007155911E-2</v>
      </c>
      <c r="F125" s="27"/>
      <c r="G125" s="31"/>
      <c r="H125" s="31"/>
      <c r="I125" s="31"/>
      <c r="J125" s="28"/>
      <c r="K125" s="31"/>
      <c r="L125" s="31"/>
      <c r="M125" s="31"/>
      <c r="N125" s="32"/>
      <c r="O125" s="10"/>
      <c r="P125" s="10"/>
    </row>
    <row r="126" spans="1:16" s="6" customFormat="1" ht="20.100000000000001" customHeight="1" thickBot="1" x14ac:dyDescent="0.35">
      <c r="A126" s="77"/>
      <c r="B126" s="19">
        <f>B125*B125</f>
        <v>4.4429166701110074E-3</v>
      </c>
      <c r="C126" s="19">
        <f>C125*C125</f>
        <v>5.612666668211419E-3</v>
      </c>
      <c r="D126" s="19">
        <f>D125*D125</f>
        <v>3.7511942385699587E-4</v>
      </c>
      <c r="E126" s="19">
        <f>E125*E125</f>
        <v>2.1687863845076734E-4</v>
      </c>
      <c r="F126" s="20">
        <f>SQRT(B126+C126+D126+E126)</f>
        <v>0.10318711838514627</v>
      </c>
      <c r="G126" s="21">
        <f>F126/F120</f>
        <v>1.8197354914436408E-4</v>
      </c>
      <c r="H126" s="22">
        <f>G126*1000000</f>
        <v>181.97354914436409</v>
      </c>
      <c r="I126" s="21">
        <f>DEGREES(ATAN(G126))</f>
        <v>1.0426316233901563E-2</v>
      </c>
      <c r="J126" s="21" t="s">
        <v>82</v>
      </c>
      <c r="K126" s="37">
        <v>1</v>
      </c>
      <c r="L126" s="37">
        <v>1</v>
      </c>
      <c r="M126" s="37">
        <v>1</v>
      </c>
      <c r="N126" s="38">
        <v>1</v>
      </c>
      <c r="O126" s="10"/>
      <c r="P126" s="10"/>
    </row>
    <row r="127" spans="1:16" s="6" customFormat="1" ht="20.100000000000001" customHeight="1" x14ac:dyDescent="0.3">
      <c r="A127" s="76" t="s">
        <v>56</v>
      </c>
      <c r="B127" s="17">
        <v>5.1214344584279245E-2</v>
      </c>
      <c r="C127" s="17">
        <v>4.3815989193936956E-2</v>
      </c>
      <c r="D127" s="17">
        <v>0.27017708184892392</v>
      </c>
      <c r="E127" s="17">
        <v>0.17938053903958487</v>
      </c>
      <c r="F127" s="23"/>
      <c r="G127" s="18"/>
      <c r="H127" s="18"/>
      <c r="I127" s="18"/>
      <c r="J127" s="24"/>
      <c r="K127" s="18"/>
      <c r="L127" s="18"/>
      <c r="M127" s="18"/>
      <c r="N127" s="36"/>
      <c r="O127" s="10"/>
      <c r="P127" s="10"/>
    </row>
    <row r="128" spans="1:16" s="6" customFormat="1" ht="20.100000000000001" customHeight="1" thickBot="1" x14ac:dyDescent="0.35">
      <c r="A128" s="77"/>
      <c r="B128" s="26">
        <f>B127*B127</f>
        <v>2.6229090911972929E-3</v>
      </c>
      <c r="C128" s="26">
        <f>C127*C127</f>
        <v>1.9198409090432002E-3</v>
      </c>
      <c r="D128" s="26">
        <f>D127*D127</f>
        <v>7.2995655556400127E-2</v>
      </c>
      <c r="E128" s="26">
        <f>E127*E127</f>
        <v>3.2177377786132035E-2</v>
      </c>
      <c r="F128" s="27">
        <f>SQRT(B128+C128+D128+E128)</f>
        <v>0.33123372917438926</v>
      </c>
      <c r="G128" s="28">
        <f>F128/F120</f>
        <v>5.8414052294015193E-4</v>
      </c>
      <c r="H128" s="29">
        <f>G128*1000000</f>
        <v>584.14052294015198</v>
      </c>
      <c r="I128" s="28">
        <f>DEGREES(ATAN(G128))</f>
        <v>3.3468782800294861E-2</v>
      </c>
      <c r="J128" s="28" t="s">
        <v>86</v>
      </c>
      <c r="K128" s="31">
        <v>1</v>
      </c>
      <c r="L128" s="31">
        <v>1</v>
      </c>
      <c r="M128" s="31">
        <v>1</v>
      </c>
      <c r="N128" s="32">
        <v>1</v>
      </c>
      <c r="O128" s="10"/>
      <c r="P128" s="10"/>
    </row>
    <row r="129" spans="1:16" s="6" customFormat="1" ht="20.100000000000001" customHeight="1" x14ac:dyDescent="0.3">
      <c r="A129" s="76" t="s">
        <v>57</v>
      </c>
      <c r="B129" s="17">
        <v>5.2732026965331219E-2</v>
      </c>
      <c r="C129" s="17">
        <v>0.11407124968839016</v>
      </c>
      <c r="D129" s="17">
        <v>6.9172248754909071E-2</v>
      </c>
      <c r="E129" s="17">
        <v>6.5698300336300988E-2</v>
      </c>
      <c r="F129" s="23"/>
      <c r="G129" s="18"/>
      <c r="H129" s="18"/>
      <c r="I129" s="18"/>
      <c r="J129" s="24"/>
      <c r="K129" s="18"/>
      <c r="L129" s="18"/>
      <c r="M129" s="18"/>
      <c r="N129" s="36"/>
      <c r="O129" s="10"/>
      <c r="P129" s="10"/>
    </row>
    <row r="130" spans="1:16" s="6" customFormat="1" ht="20.100000000000001" customHeight="1" thickBot="1" x14ac:dyDescent="0.35">
      <c r="A130" s="77"/>
      <c r="B130" s="19">
        <f>B129*B129</f>
        <v>2.7806666678724186E-3</v>
      </c>
      <c r="C130" s="19">
        <f>C129*C129</f>
        <v>1.3012250005471054E-2</v>
      </c>
      <c r="D130" s="19">
        <f>D129*D129</f>
        <v>4.7847999978110197E-3</v>
      </c>
      <c r="E130" s="19">
        <f>E129*E129</f>
        <v>4.3162666670788063E-3</v>
      </c>
      <c r="F130" s="20">
        <f>SQRT(B130+C130+D130+E130)</f>
        <v>0.15777827270645758</v>
      </c>
      <c r="G130" s="21">
        <f>F130/F120</f>
        <v>2.782466717899396E-4</v>
      </c>
      <c r="H130" s="22">
        <f>G130*1000000</f>
        <v>278.24667178993963</v>
      </c>
      <c r="I130" s="21">
        <f>DEGREES(ATAN(G130))</f>
        <v>1.594235954569978E-2</v>
      </c>
      <c r="J130" s="21" t="s">
        <v>92</v>
      </c>
      <c r="K130" s="37">
        <v>1</v>
      </c>
      <c r="L130" s="37">
        <v>1</v>
      </c>
      <c r="M130" s="37">
        <v>1</v>
      </c>
      <c r="N130" s="38">
        <v>1</v>
      </c>
      <c r="O130" s="10"/>
      <c r="P130" s="10"/>
    </row>
    <row r="131" spans="1:16" s="6" customFormat="1" ht="20.100000000000001" customHeight="1" x14ac:dyDescent="0.3">
      <c r="A131" s="76" t="s">
        <v>58</v>
      </c>
      <c r="B131" s="30">
        <v>5.9163333235244864E-2</v>
      </c>
      <c r="C131" s="30">
        <v>4.2446436847881262E-2</v>
      </c>
      <c r="D131" s="30">
        <v>4.3992423595287378E-2</v>
      </c>
      <c r="E131" s="30">
        <v>3.9576929296413682E-2</v>
      </c>
      <c r="F131" s="27"/>
      <c r="G131" s="31"/>
      <c r="H131" s="31"/>
      <c r="I131" s="31"/>
      <c r="J131" s="28"/>
      <c r="K131" s="31"/>
      <c r="L131" s="31"/>
      <c r="M131" s="31"/>
      <c r="N131" s="32"/>
      <c r="O131" s="10"/>
      <c r="P131" s="10"/>
    </row>
    <row r="132" spans="1:16" s="6" customFormat="1" ht="20.100000000000001" customHeight="1" thickBot="1" x14ac:dyDescent="0.35">
      <c r="A132" s="77"/>
      <c r="B132" s="19">
        <f>B131*B131</f>
        <v>3.5002999995046294E-3</v>
      </c>
      <c r="C132" s="19">
        <f>C131*C131</f>
        <v>1.8017000010811721E-3</v>
      </c>
      <c r="D132" s="19">
        <f>D131*D131</f>
        <v>1.9353333337871976E-3</v>
      </c>
      <c r="E132" s="19">
        <f>E131*E131</f>
        <v>1.5663333325333275E-3</v>
      </c>
      <c r="F132" s="20">
        <f>SQRT(B132+C132+D132+E132)</f>
        <v>9.3827856561398262E-2</v>
      </c>
      <c r="G132" s="21">
        <f>F132/F120</f>
        <v>1.6546821283792892E-4</v>
      </c>
      <c r="H132" s="22">
        <f>G132*1000000</f>
        <v>165.46821283792892</v>
      </c>
      <c r="I132" s="21">
        <f>DEGREES(ATAN(G132))</f>
        <v>9.4806301526600585E-3</v>
      </c>
      <c r="J132" s="21" t="s">
        <v>13</v>
      </c>
      <c r="K132" s="37"/>
      <c r="L132" s="37"/>
      <c r="M132" s="37">
        <v>1</v>
      </c>
      <c r="N132" s="38">
        <v>1</v>
      </c>
      <c r="O132" s="10"/>
      <c r="P132" s="10"/>
    </row>
    <row r="133" spans="1:16" s="6" customFormat="1" ht="24.9" customHeight="1" thickBot="1" x14ac:dyDescent="0.35">
      <c r="A133" s="33"/>
      <c r="B133" s="30"/>
      <c r="C133" s="34" t="s">
        <v>102</v>
      </c>
      <c r="D133" s="74" t="s">
        <v>112</v>
      </c>
      <c r="E133" s="74"/>
      <c r="F133" s="61">
        <v>241.196</v>
      </c>
      <c r="G133" s="31"/>
      <c r="H133" s="31"/>
      <c r="I133" s="31"/>
      <c r="J133" s="28"/>
      <c r="K133" s="31"/>
      <c r="L133" s="31"/>
      <c r="M133" s="31"/>
      <c r="N133" s="32"/>
      <c r="O133" s="10"/>
      <c r="P133" s="10"/>
    </row>
    <row r="134" spans="1:16" s="6" customFormat="1" ht="20.100000000000001" customHeight="1" x14ac:dyDescent="0.3">
      <c r="A134" s="75" t="s">
        <v>53</v>
      </c>
      <c r="B134" s="17">
        <v>7.615838756624492E-2</v>
      </c>
      <c r="C134" s="17">
        <v>3.5509153757917321E-2</v>
      </c>
      <c r="D134" s="17">
        <v>5.6653241253049623E-2</v>
      </c>
      <c r="E134" s="17">
        <v>2.0962420593744466E-2</v>
      </c>
      <c r="F134" s="23"/>
      <c r="G134" s="18"/>
      <c r="H134" s="18"/>
      <c r="I134" s="18"/>
      <c r="J134" s="24"/>
      <c r="K134" s="18"/>
      <c r="L134" s="18"/>
      <c r="M134" s="18"/>
      <c r="N134" s="36"/>
      <c r="O134" s="10"/>
      <c r="P134" s="10"/>
    </row>
    <row r="135" spans="1:16" s="6" customFormat="1" ht="20.100000000000001" customHeight="1" thickBot="1" x14ac:dyDescent="0.35">
      <c r="A135" s="76"/>
      <c r="B135" s="26">
        <f>B134*B134</f>
        <v>5.8000999966903687E-3</v>
      </c>
      <c r="C135" s="26">
        <f>C134*C134</f>
        <v>1.2609000006034137E-3</v>
      </c>
      <c r="D135" s="26">
        <f>D134*D134</f>
        <v>3.2095897444762438E-3</v>
      </c>
      <c r="E135" s="26">
        <f>E134*E134</f>
        <v>4.3942307714904208E-4</v>
      </c>
      <c r="F135" s="27">
        <f>SQRT(B135+C135+D135+E135)</f>
        <v>0.10348919179759337</v>
      </c>
      <c r="G135" s="28">
        <f>F135/F133</f>
        <v>4.2906678302124981E-4</v>
      </c>
      <c r="H135" s="29">
        <f>G135*1000000</f>
        <v>429.06678302124982</v>
      </c>
      <c r="I135" s="28">
        <f>DEGREES(ATAN(G135))</f>
        <v>2.4583714287766435E-2</v>
      </c>
      <c r="J135" s="28" t="s">
        <v>74</v>
      </c>
      <c r="K135" s="31"/>
      <c r="L135" s="31"/>
      <c r="M135" s="31">
        <v>1</v>
      </c>
      <c r="N135" s="32">
        <v>1</v>
      </c>
      <c r="O135" s="10"/>
      <c r="P135" s="10"/>
    </row>
    <row r="136" spans="1:16" s="6" customFormat="1" ht="20.100000000000001" customHeight="1" x14ac:dyDescent="0.3">
      <c r="A136" s="75" t="s">
        <v>54</v>
      </c>
      <c r="B136" s="17">
        <v>2.58641137584458E-2</v>
      </c>
      <c r="C136" s="17">
        <v>3.1159650348800066E-2</v>
      </c>
      <c r="D136" s="17">
        <v>3.0666945377225537E-2</v>
      </c>
      <c r="E136" s="17">
        <v>4.8584581299006759E-2</v>
      </c>
      <c r="F136" s="23"/>
      <c r="G136" s="18"/>
      <c r="H136" s="18"/>
      <c r="I136" s="18"/>
      <c r="J136" s="24"/>
      <c r="K136" s="18"/>
      <c r="L136" s="18"/>
      <c r="M136" s="18"/>
      <c r="N136" s="36"/>
      <c r="O136" s="10"/>
      <c r="P136" s="10"/>
    </row>
    <row r="137" spans="1:16" s="6" customFormat="1" ht="20.100000000000001" customHeight="1" thickBot="1" x14ac:dyDescent="0.35">
      <c r="A137" s="76"/>
      <c r="B137" s="19">
        <f>B136*B136</f>
        <v>6.6895238050982536E-4</v>
      </c>
      <c r="C137" s="19">
        <f>C136*C136</f>
        <v>9.7092380985947609E-4</v>
      </c>
      <c r="D137" s="19">
        <f>D136*D136</f>
        <v>9.4046153876973474E-4</v>
      </c>
      <c r="E137" s="19">
        <f>E136*E136</f>
        <v>2.3604615399997974E-3</v>
      </c>
      <c r="F137" s="20">
        <f>SQRT(B137+C137+D137+E137)</f>
        <v>7.0290819237926322E-2</v>
      </c>
      <c r="G137" s="21">
        <f>F137/F133</f>
        <v>2.9142613989422013E-4</v>
      </c>
      <c r="H137" s="22">
        <f>G137*1000000</f>
        <v>291.42613989422011</v>
      </c>
      <c r="I137" s="21">
        <f>DEGREES(ATAN(G137))</f>
        <v>1.6697487383026545E-2</v>
      </c>
      <c r="J137" s="21" t="s">
        <v>79</v>
      </c>
      <c r="K137" s="37"/>
      <c r="L137" s="37"/>
      <c r="M137" s="37">
        <v>1</v>
      </c>
      <c r="N137" s="38">
        <v>1</v>
      </c>
      <c r="O137" s="10"/>
      <c r="P137" s="10"/>
    </row>
    <row r="138" spans="1:16" s="6" customFormat="1" ht="20.100000000000001" customHeight="1" x14ac:dyDescent="0.3">
      <c r="A138" s="76" t="s">
        <v>55</v>
      </c>
      <c r="B138" s="30">
        <v>6.6655207374300529E-2</v>
      </c>
      <c r="C138" s="30">
        <v>7.4917732668650747E-2</v>
      </c>
      <c r="D138" s="30">
        <v>6.460263151775876E-2</v>
      </c>
      <c r="E138" s="30">
        <v>1.6364595897047335E-2</v>
      </c>
      <c r="F138" s="27"/>
      <c r="G138" s="31"/>
      <c r="H138" s="31"/>
      <c r="I138" s="31"/>
      <c r="J138" s="28"/>
      <c r="K138" s="31"/>
      <c r="L138" s="31"/>
      <c r="M138" s="31"/>
      <c r="N138" s="32"/>
      <c r="O138" s="10"/>
      <c r="P138" s="10"/>
    </row>
    <row r="139" spans="1:16" s="6" customFormat="1" ht="20.100000000000001" customHeight="1" thickBot="1" x14ac:dyDescent="0.35">
      <c r="A139" s="77"/>
      <c r="B139" s="19">
        <f>B138*B138</f>
        <v>4.4429166701110074E-3</v>
      </c>
      <c r="C139" s="19">
        <f>C138*C138</f>
        <v>5.612666668211419E-3</v>
      </c>
      <c r="D139" s="19">
        <f>D138*D138</f>
        <v>4.1734999990193176E-3</v>
      </c>
      <c r="E139" s="19">
        <f>E138*E138</f>
        <v>2.6779999887365847E-4</v>
      </c>
      <c r="F139" s="20">
        <f>SQRT(B139+C139+D139+E139)</f>
        <v>0.12040300385046629</v>
      </c>
      <c r="G139" s="21">
        <f>F139/F133</f>
        <v>4.9919154484513132E-4</v>
      </c>
      <c r="H139" s="22">
        <f>G139*1000000</f>
        <v>499.19154484513132</v>
      </c>
      <c r="I139" s="21">
        <f>DEGREES(ATAN(G139))</f>
        <v>2.8601566312479353E-2</v>
      </c>
      <c r="J139" s="21" t="s">
        <v>12</v>
      </c>
      <c r="K139" s="37">
        <v>1</v>
      </c>
      <c r="L139" s="37">
        <v>1</v>
      </c>
      <c r="M139" s="37">
        <v>1</v>
      </c>
      <c r="N139" s="38">
        <v>1</v>
      </c>
      <c r="O139" s="10"/>
      <c r="P139" s="10"/>
    </row>
    <row r="140" spans="1:16" s="6" customFormat="1" ht="20.100000000000001" customHeight="1" x14ac:dyDescent="0.3">
      <c r="A140" s="76" t="s">
        <v>56</v>
      </c>
      <c r="B140" s="17">
        <v>5.1214344584279245E-2</v>
      </c>
      <c r="C140" s="17">
        <v>4.3815989193936956E-2</v>
      </c>
      <c r="D140" s="17">
        <v>4.5636568999261162E-2</v>
      </c>
      <c r="E140" s="17">
        <v>6.5587319118992321E-2</v>
      </c>
      <c r="F140" s="23"/>
      <c r="G140" s="18"/>
      <c r="H140" s="18"/>
      <c r="I140" s="18"/>
      <c r="J140" s="24"/>
      <c r="K140" s="18"/>
      <c r="L140" s="18"/>
      <c r="M140" s="18"/>
      <c r="N140" s="36"/>
      <c r="O140" s="10"/>
      <c r="P140" s="10"/>
    </row>
    <row r="141" spans="1:16" s="6" customFormat="1" ht="20.100000000000001" customHeight="1" thickBot="1" x14ac:dyDescent="0.35">
      <c r="A141" s="77"/>
      <c r="B141" s="26">
        <f>B140*B140</f>
        <v>2.6229090911972929E-3</v>
      </c>
      <c r="C141" s="26">
        <f>C140*C140</f>
        <v>1.9198409090432002E-3</v>
      </c>
      <c r="D141" s="26">
        <f>D140*D140</f>
        <v>2.0826964300243249E-3</v>
      </c>
      <c r="E141" s="26">
        <f>E140*E140</f>
        <v>4.3016964292165354E-3</v>
      </c>
      <c r="F141" s="27">
        <f>SQRT(B141+C141+D141+E141)</f>
        <v>0.10453297498627577</v>
      </c>
      <c r="G141" s="28">
        <f>F141/F133</f>
        <v>4.333943141108301E-4</v>
      </c>
      <c r="H141" s="29">
        <f>G141*1000000</f>
        <v>433.39431411083012</v>
      </c>
      <c r="I141" s="28">
        <f>DEGREES(ATAN(G141))</f>
        <v>2.4831663508802063E-2</v>
      </c>
      <c r="J141" s="28" t="s">
        <v>87</v>
      </c>
      <c r="K141" s="31">
        <v>1</v>
      </c>
      <c r="L141" s="31">
        <v>1</v>
      </c>
      <c r="M141" s="31">
        <v>1</v>
      </c>
      <c r="N141" s="32">
        <v>1</v>
      </c>
      <c r="O141" s="10"/>
      <c r="P141" s="10"/>
    </row>
    <row r="142" spans="1:16" s="6" customFormat="1" ht="20.100000000000001" customHeight="1" x14ac:dyDescent="0.3">
      <c r="A142" s="76" t="s">
        <v>57</v>
      </c>
      <c r="B142" s="17">
        <v>5.2732026965331219E-2</v>
      </c>
      <c r="C142" s="17">
        <v>0.11407124968839016</v>
      </c>
      <c r="D142" s="17">
        <v>6.7106631577305828E-2</v>
      </c>
      <c r="E142" s="17">
        <v>2.7509998165443722E-2</v>
      </c>
      <c r="F142" s="23"/>
      <c r="G142" s="18"/>
      <c r="H142" s="18"/>
      <c r="I142" s="18"/>
      <c r="J142" s="24"/>
      <c r="K142" s="18"/>
      <c r="L142" s="18"/>
      <c r="M142" s="18"/>
      <c r="N142" s="36"/>
      <c r="O142" s="10"/>
      <c r="P142" s="10"/>
    </row>
    <row r="143" spans="1:16" s="6" customFormat="1" ht="20.100000000000001" customHeight="1" thickBot="1" x14ac:dyDescent="0.35">
      <c r="A143" s="77"/>
      <c r="B143" s="19">
        <f>B142*B142</f>
        <v>2.7806666678724186E-3</v>
      </c>
      <c r="C143" s="19">
        <f>C142*C142</f>
        <v>1.3012250005471054E-2</v>
      </c>
      <c r="D143" s="19">
        <f>D142*D142</f>
        <v>4.5033000016522599E-3</v>
      </c>
      <c r="E143" s="19">
        <f>E142*E142</f>
        <v>7.5679999906271694E-4</v>
      </c>
      <c r="F143" s="20">
        <f>SQRT(B143+C143+D143+E143)</f>
        <v>0.14509657705838014</v>
      </c>
      <c r="G143" s="21">
        <f>F143/F133</f>
        <v>6.0157124105864165E-4</v>
      </c>
      <c r="H143" s="22">
        <f>G143*1000000</f>
        <v>601.5712410586417</v>
      </c>
      <c r="I143" s="21">
        <f>DEGREES(ATAN(G143))</f>
        <v>3.446748903131789E-2</v>
      </c>
      <c r="J143" s="21" t="s">
        <v>91</v>
      </c>
      <c r="K143" s="37">
        <v>1</v>
      </c>
      <c r="L143" s="37">
        <v>1</v>
      </c>
      <c r="M143" s="37">
        <v>1</v>
      </c>
      <c r="N143" s="38">
        <v>1</v>
      </c>
      <c r="O143" s="10"/>
      <c r="P143" s="10"/>
    </row>
    <row r="144" spans="1:16" s="6" customFormat="1" ht="20.100000000000001" customHeight="1" x14ac:dyDescent="0.3">
      <c r="A144" s="76" t="s">
        <v>58</v>
      </c>
      <c r="B144" s="30">
        <v>5.9163333235244864E-2</v>
      </c>
      <c r="C144" s="30">
        <v>4.2446436847881262E-2</v>
      </c>
      <c r="D144" s="30">
        <v>6.0434537565286092E-2</v>
      </c>
      <c r="E144" s="30">
        <v>1.8823743856286643E-2</v>
      </c>
      <c r="F144" s="27"/>
      <c r="G144" s="31"/>
      <c r="H144" s="31"/>
      <c r="I144" s="31"/>
      <c r="J144" s="28"/>
      <c r="K144" s="31"/>
      <c r="L144" s="31"/>
      <c r="M144" s="31"/>
      <c r="N144" s="32"/>
      <c r="O144" s="10"/>
      <c r="P144" s="10"/>
    </row>
    <row r="145" spans="1:16" s="6" customFormat="1" ht="20.100000000000001" customHeight="1" thickBot="1" x14ac:dyDescent="0.35">
      <c r="A145" s="77"/>
      <c r="B145" s="19">
        <f>B144*B144</f>
        <v>3.5002999995046294E-3</v>
      </c>
      <c r="C145" s="19">
        <f>C144*C144</f>
        <v>1.8017000010811721E-3</v>
      </c>
      <c r="D145" s="19">
        <f>D144*D144</f>
        <v>3.6523333307299758E-3</v>
      </c>
      <c r="E145" s="19">
        <f>E144*E144</f>
        <v>3.5433333276708914E-4</v>
      </c>
      <c r="F145" s="20">
        <f>SQRT(B145+C145+D145+E145)</f>
        <v>9.6481431706224516E-2</v>
      </c>
      <c r="G145" s="21">
        <f>F145/F133</f>
        <v>4.0001256947140297E-4</v>
      </c>
      <c r="H145" s="22">
        <f>G145*1000000</f>
        <v>400.01256947140297</v>
      </c>
      <c r="I145" s="21">
        <f>DEGREES(ATAN(G145))</f>
        <v>2.2919030760469951E-2</v>
      </c>
      <c r="J145" s="21" t="s">
        <v>94</v>
      </c>
      <c r="K145" s="37"/>
      <c r="L145" s="37"/>
      <c r="M145" s="37">
        <v>1</v>
      </c>
      <c r="N145" s="38">
        <v>1</v>
      </c>
      <c r="O145" s="10"/>
      <c r="P145" s="10"/>
    </row>
    <row r="146" spans="1:16" s="6" customFormat="1" ht="24.9" customHeight="1" thickBot="1" x14ac:dyDescent="0.35">
      <c r="A146" s="40"/>
      <c r="B146" s="34"/>
      <c r="C146" s="34" t="s">
        <v>103</v>
      </c>
      <c r="D146" s="74" t="s">
        <v>113</v>
      </c>
      <c r="E146" s="74"/>
      <c r="F146" s="61">
        <v>445.99450000000002</v>
      </c>
      <c r="G146" s="41"/>
      <c r="H146" s="41"/>
      <c r="I146" s="41"/>
      <c r="J146" s="41"/>
      <c r="K146" s="41"/>
      <c r="L146" s="41"/>
      <c r="M146" s="41"/>
      <c r="N146" s="42"/>
      <c r="O146" s="8"/>
      <c r="P146" s="8"/>
    </row>
    <row r="147" spans="1:16" s="6" customFormat="1" ht="20.100000000000001" customHeight="1" x14ac:dyDescent="0.3">
      <c r="A147" s="75" t="s">
        <v>53</v>
      </c>
      <c r="B147" s="17">
        <v>0.10716938824310736</v>
      </c>
      <c r="C147" s="17">
        <v>0.10797543445669687</v>
      </c>
      <c r="D147" s="17">
        <v>2.4580572528386409E-2</v>
      </c>
      <c r="E147" s="17">
        <v>3.5802488472143394E-2</v>
      </c>
      <c r="F147" s="18"/>
      <c r="G147" s="18"/>
      <c r="H147" s="18"/>
      <c r="I147" s="18"/>
      <c r="J147" s="18"/>
      <c r="K147" s="18"/>
      <c r="L147" s="18"/>
      <c r="M147" s="18"/>
      <c r="N147" s="36"/>
      <c r="O147" s="10"/>
      <c r="P147" s="10"/>
    </row>
    <row r="148" spans="1:16" s="6" customFormat="1" ht="20.100000000000001" customHeight="1" thickBot="1" x14ac:dyDescent="0.35">
      <c r="A148" s="76"/>
      <c r="B148" s="26">
        <f>B147*B147</f>
        <v>1.1485277776401877E-2</v>
      </c>
      <c r="C148" s="26">
        <f>C147*C147</f>
        <v>1.1658694446112441E-2</v>
      </c>
      <c r="D148" s="26">
        <f>D147*D147</f>
        <v>6.0420454582326463E-4</v>
      </c>
      <c r="E148" s="26">
        <f>E147*E147</f>
        <v>1.2818181807979607E-3</v>
      </c>
      <c r="F148" s="27">
        <f>SQRT(B148+C148+D148+E148)</f>
        <v>0.15820870693212666</v>
      </c>
      <c r="G148" s="28">
        <f>F148/F146</f>
        <v>3.547324169516141E-4</v>
      </c>
      <c r="H148" s="29">
        <f>G148*1000000</f>
        <v>354.73241695161408</v>
      </c>
      <c r="I148" s="28">
        <f>DEGREES(ATAN(G148))</f>
        <v>2.0324669495283641E-2</v>
      </c>
      <c r="J148" s="28" t="s">
        <v>64</v>
      </c>
      <c r="K148" s="31">
        <v>1</v>
      </c>
      <c r="L148" s="31">
        <v>1</v>
      </c>
      <c r="M148" s="31">
        <v>1</v>
      </c>
      <c r="N148" s="32">
        <v>1</v>
      </c>
      <c r="O148" s="10"/>
      <c r="P148" s="10"/>
    </row>
    <row r="149" spans="1:16" s="6" customFormat="1" ht="20.100000000000001" customHeight="1" x14ac:dyDescent="0.3">
      <c r="A149" s="75" t="s">
        <v>54</v>
      </c>
      <c r="B149" s="17">
        <v>0.1434204245411603</v>
      </c>
      <c r="C149" s="17">
        <v>7.1616148502251564E-2</v>
      </c>
      <c r="D149" s="17">
        <v>3.0853889532004953E-2</v>
      </c>
      <c r="E149" s="17">
        <v>3.1930588794904131E-2</v>
      </c>
      <c r="F149" s="23"/>
      <c r="G149" s="24"/>
      <c r="H149" s="18"/>
      <c r="I149" s="18"/>
      <c r="J149" s="24"/>
      <c r="K149" s="18"/>
      <c r="L149" s="18"/>
      <c r="M149" s="18"/>
      <c r="N149" s="36"/>
      <c r="O149" s="10"/>
      <c r="P149" s="10"/>
    </row>
    <row r="150" spans="1:16" s="6" customFormat="1" ht="20.100000000000001" customHeight="1" thickBot="1" x14ac:dyDescent="0.35">
      <c r="A150" s="76"/>
      <c r="B150" s="19">
        <f>B149*B149</f>
        <v>2.0569418175566657E-2</v>
      </c>
      <c r="C150" s="19">
        <f>C149*C149</f>
        <v>5.1288727262965485E-3</v>
      </c>
      <c r="D150" s="19">
        <f>D149*D149</f>
        <v>9.5196249925316484E-4</v>
      </c>
      <c r="E150" s="19">
        <f>E149*E149</f>
        <v>1.0195625007892572E-3</v>
      </c>
      <c r="F150" s="20">
        <f>SQRT(B150+C150+D150+E150)</f>
        <v>0.16634246572028932</v>
      </c>
      <c r="G150" s="21">
        <f>F150/F146</f>
        <v>3.7296976917941662E-4</v>
      </c>
      <c r="H150" s="22">
        <f>G150*1000000</f>
        <v>372.96976917941663</v>
      </c>
      <c r="I150" s="21">
        <f>DEGREES(ATAN(G150))</f>
        <v>2.1369592669066385E-2</v>
      </c>
      <c r="J150" s="21" t="s">
        <v>76</v>
      </c>
      <c r="K150" s="37">
        <v>1</v>
      </c>
      <c r="L150" s="37">
        <v>1</v>
      </c>
      <c r="M150" s="37">
        <v>1</v>
      </c>
      <c r="N150" s="38">
        <v>1</v>
      </c>
      <c r="O150" s="14"/>
      <c r="P150" s="10"/>
    </row>
    <row r="151" spans="1:16" s="6" customFormat="1" ht="20.100000000000001" customHeight="1" x14ac:dyDescent="0.3">
      <c r="A151" s="76" t="s">
        <v>55</v>
      </c>
      <c r="B151" s="30">
        <v>1.8009256919892216E-2</v>
      </c>
      <c r="C151" s="30">
        <v>9.5357223061366694E-2</v>
      </c>
      <c r="D151" s="30">
        <v>5.7347188220387195E-2</v>
      </c>
      <c r="E151" s="30">
        <v>3.6878177844576511E-2</v>
      </c>
      <c r="F151" s="27"/>
      <c r="G151" s="31"/>
      <c r="H151" s="31"/>
      <c r="I151" s="31"/>
      <c r="J151" s="28"/>
      <c r="K151" s="31"/>
      <c r="L151" s="31"/>
      <c r="M151" s="31"/>
      <c r="N151" s="32"/>
      <c r="O151" s="15"/>
      <c r="P151" s="10"/>
    </row>
    <row r="152" spans="1:16" s="6" customFormat="1" ht="20.100000000000001" customHeight="1" thickBot="1" x14ac:dyDescent="0.35">
      <c r="A152" s="77"/>
      <c r="B152" s="19">
        <f>B151*B151</f>
        <v>3.2433333480668568E-4</v>
      </c>
      <c r="C152" s="19">
        <f>C151*C151</f>
        <v>9.0929999899752433E-3</v>
      </c>
      <c r="D152" s="19">
        <f>D151*D151</f>
        <v>3.288699996784516E-3</v>
      </c>
      <c r="E152" s="19">
        <f>E151*E151</f>
        <v>1.3600000011362138E-3</v>
      </c>
      <c r="F152" s="20">
        <f>SQRT(B152+C152+D152+E152)</f>
        <v>0.11860030911723063</v>
      </c>
      <c r="G152" s="21">
        <f>F152/F146</f>
        <v>2.659232549218222E-4</v>
      </c>
      <c r="H152" s="22">
        <f>G152*1000000</f>
        <v>265.92325492182221</v>
      </c>
      <c r="I152" s="21">
        <f>DEGREES(ATAN(G152))</f>
        <v>1.5236279822256503E-2</v>
      </c>
      <c r="J152" s="21" t="s">
        <v>10</v>
      </c>
      <c r="K152" s="37">
        <v>1</v>
      </c>
      <c r="L152" s="37">
        <v>1</v>
      </c>
      <c r="M152" s="37">
        <v>1</v>
      </c>
      <c r="N152" s="38">
        <v>1</v>
      </c>
      <c r="O152" s="15"/>
      <c r="P152" s="10"/>
    </row>
    <row r="153" spans="1:16" s="6" customFormat="1" ht="20.100000000000001" customHeight="1" x14ac:dyDescent="0.3">
      <c r="A153" s="76" t="s">
        <v>56</v>
      </c>
      <c r="B153" s="17">
        <v>2.5814932011376818E-2</v>
      </c>
      <c r="C153" s="17">
        <v>6.594139715751729E-2</v>
      </c>
      <c r="D153" s="17">
        <v>4.1819851741899026E-2</v>
      </c>
      <c r="E153" s="17">
        <v>6.6926908728929341E-2</v>
      </c>
      <c r="F153" s="18"/>
      <c r="G153" s="18"/>
      <c r="H153" s="18"/>
      <c r="I153" s="18"/>
      <c r="J153" s="18"/>
      <c r="K153" s="18"/>
      <c r="L153" s="18"/>
      <c r="M153" s="18"/>
      <c r="N153" s="36"/>
      <c r="O153" s="10"/>
      <c r="P153" s="10"/>
    </row>
    <row r="154" spans="1:16" s="6" customFormat="1" ht="20.100000000000001" customHeight="1" thickBot="1" x14ac:dyDescent="0.35">
      <c r="A154" s="77"/>
      <c r="B154" s="26">
        <f>B153*B153</f>
        <v>6.6641071475200756E-4</v>
      </c>
      <c r="C154" s="26">
        <f>C153*C153</f>
        <v>4.3482678590854289E-3</v>
      </c>
      <c r="D154" s="26">
        <f>D153*D153</f>
        <v>1.7488999997144151E-3</v>
      </c>
      <c r="E154" s="26">
        <f>E153*E153</f>
        <v>4.4792111120104386E-3</v>
      </c>
      <c r="F154" s="27">
        <f>SQRT(B154+C154+D154+E154)</f>
        <v>0.10603202198186305</v>
      </c>
      <c r="G154" s="28">
        <f>F154/F146</f>
        <v>2.3774289140754661E-4</v>
      </c>
      <c r="H154" s="29">
        <f>G154*1000000</f>
        <v>237.74289140754661</v>
      </c>
      <c r="I154" s="28">
        <f>DEGREES(ATAN(G154))</f>
        <v>1.362166403024968E-2</v>
      </c>
      <c r="J154" s="28" t="s">
        <v>9</v>
      </c>
      <c r="K154" s="31"/>
      <c r="L154" s="31"/>
      <c r="M154" s="31">
        <v>1</v>
      </c>
      <c r="N154" s="32">
        <v>1</v>
      </c>
      <c r="O154" s="10"/>
      <c r="P154" s="10"/>
    </row>
    <row r="155" spans="1:16" s="6" customFormat="1" ht="20.100000000000001" customHeight="1" x14ac:dyDescent="0.3">
      <c r="A155" s="76" t="s">
        <v>57</v>
      </c>
      <c r="B155" s="17">
        <v>5.2732026965331219E-2</v>
      </c>
      <c r="C155" s="17">
        <v>0.11407124968839016</v>
      </c>
      <c r="D155" s="17">
        <v>5.9999999939464059E-3</v>
      </c>
      <c r="E155" s="17">
        <v>4.6490142310500533E-2</v>
      </c>
      <c r="F155" s="23"/>
      <c r="G155" s="24"/>
      <c r="H155" s="18"/>
      <c r="I155" s="18"/>
      <c r="J155" s="24"/>
      <c r="K155" s="18"/>
      <c r="L155" s="18"/>
      <c r="M155" s="18"/>
      <c r="N155" s="36"/>
      <c r="O155" s="10"/>
      <c r="P155" s="10"/>
    </row>
    <row r="156" spans="1:16" s="6" customFormat="1" ht="20.100000000000001" customHeight="1" thickBot="1" x14ac:dyDescent="0.35">
      <c r="A156" s="77"/>
      <c r="B156" s="19">
        <f>B155*B155</f>
        <v>2.7806666678724186E-3</v>
      </c>
      <c r="C156" s="19">
        <f>C155*C155</f>
        <v>1.3012250005471054E-2</v>
      </c>
      <c r="D156" s="19">
        <f>D155*D155</f>
        <v>3.599999992735687E-5</v>
      </c>
      <c r="E156" s="19">
        <f>E155*E155</f>
        <v>2.161333332050592E-3</v>
      </c>
      <c r="F156" s="20">
        <f>SQRT(B156+C156+D156+E156)</f>
        <v>0.1341277376433429</v>
      </c>
      <c r="G156" s="21">
        <f>F156/F146</f>
        <v>3.0073854642454758E-4</v>
      </c>
      <c r="H156" s="22">
        <f>G156*1000000</f>
        <v>300.73854642454756</v>
      </c>
      <c r="I156" s="21">
        <f>DEGREES(ATAN(G156))</f>
        <v>1.7231048927545976E-2</v>
      </c>
      <c r="J156" s="21" t="s">
        <v>97</v>
      </c>
      <c r="K156" s="37">
        <v>1</v>
      </c>
      <c r="L156" s="37">
        <v>1</v>
      </c>
      <c r="M156" s="37">
        <v>1</v>
      </c>
      <c r="N156" s="38">
        <v>1</v>
      </c>
      <c r="O156" s="14"/>
      <c r="P156" s="10"/>
    </row>
    <row r="157" spans="1:16" s="6" customFormat="1" ht="20.100000000000001" customHeight="1" x14ac:dyDescent="0.3">
      <c r="A157" s="76" t="s">
        <v>58</v>
      </c>
      <c r="B157" s="30">
        <v>5.8824598028815185E-2</v>
      </c>
      <c r="C157" s="30">
        <v>7.8504776927691436E-2</v>
      </c>
      <c r="D157" s="30">
        <v>4.6520604742818585E-2</v>
      </c>
      <c r="E157" s="30">
        <v>3.7379138588833551E-2</v>
      </c>
      <c r="F157" s="27"/>
      <c r="G157" s="31"/>
      <c r="H157" s="31"/>
      <c r="I157" s="31"/>
      <c r="J157" s="28"/>
      <c r="K157" s="31"/>
      <c r="L157" s="31"/>
      <c r="M157" s="31"/>
      <c r="N157" s="32"/>
      <c r="O157" s="15"/>
      <c r="P157" s="10"/>
    </row>
    <row r="158" spans="1:16" s="6" customFormat="1" ht="20.100000000000001" customHeight="1" thickBot="1" x14ac:dyDescent="0.35">
      <c r="A158" s="77"/>
      <c r="B158" s="19">
        <f>B157*B157</f>
        <v>3.4603333332516874E-3</v>
      </c>
      <c r="C158" s="19">
        <f>C157*C157</f>
        <v>6.1630000004665939E-3</v>
      </c>
      <c r="D158" s="19">
        <f>D157*D157</f>
        <v>2.164166665637555E-3</v>
      </c>
      <c r="E158" s="19">
        <f>E157*E157</f>
        <v>1.3972000016432254E-3</v>
      </c>
      <c r="F158" s="20">
        <f>SQRT(B158+C158+D158+E158)</f>
        <v>0.11482464892608669</v>
      </c>
      <c r="G158" s="21">
        <f>F158/F146</f>
        <v>2.5745754471431082E-4</v>
      </c>
      <c r="H158" s="22">
        <f>G158*1000000</f>
        <v>257.45754471431081</v>
      </c>
      <c r="I158" s="21">
        <f>DEGREES(ATAN(G158))</f>
        <v>1.4751230390005268E-2</v>
      </c>
      <c r="J158" s="21" t="s">
        <v>96</v>
      </c>
      <c r="K158" s="37"/>
      <c r="L158" s="37"/>
      <c r="M158" s="37"/>
      <c r="N158" s="38">
        <v>1</v>
      </c>
      <c r="O158" s="15"/>
      <c r="P158" s="10"/>
    </row>
    <row r="159" spans="1:16" s="6" customFormat="1" ht="24.9" customHeight="1" thickBot="1" x14ac:dyDescent="0.35">
      <c r="A159" s="33"/>
      <c r="B159" s="26"/>
      <c r="C159" s="34" t="s">
        <v>25</v>
      </c>
      <c r="D159" s="74" t="s">
        <v>114</v>
      </c>
      <c r="E159" s="74"/>
      <c r="F159" s="61">
        <v>799.26700000000005</v>
      </c>
      <c r="G159" s="31"/>
      <c r="H159" s="31"/>
      <c r="I159" s="31"/>
      <c r="J159" s="28"/>
      <c r="K159" s="31"/>
      <c r="L159" s="31"/>
      <c r="M159" s="31"/>
      <c r="N159" s="32"/>
      <c r="O159" s="15"/>
      <c r="P159" s="10"/>
    </row>
    <row r="160" spans="1:16" s="6" customFormat="1" ht="20.100000000000001" customHeight="1" x14ac:dyDescent="0.3">
      <c r="A160" s="75" t="s">
        <v>53</v>
      </c>
      <c r="B160" s="17">
        <v>0.10716938824310736</v>
      </c>
      <c r="C160" s="17">
        <v>0.10797543445669687</v>
      </c>
      <c r="D160" s="17">
        <v>5.7749680854425056E-2</v>
      </c>
      <c r="E160" s="17">
        <v>2.6278830322324458E-2</v>
      </c>
      <c r="F160" s="23"/>
      <c r="G160" s="18"/>
      <c r="H160" s="18"/>
      <c r="I160" s="18"/>
      <c r="J160" s="24"/>
      <c r="K160" s="18"/>
      <c r="L160" s="18"/>
      <c r="M160" s="18"/>
      <c r="N160" s="36"/>
      <c r="O160" s="10"/>
      <c r="P160" s="10"/>
    </row>
    <row r="161" spans="1:16" s="6" customFormat="1" ht="20.100000000000001" customHeight="1" thickBot="1" x14ac:dyDescent="0.35">
      <c r="A161" s="76"/>
      <c r="B161" s="26">
        <f>B160*B160</f>
        <v>1.1485277776401877E-2</v>
      </c>
      <c r="C161" s="26">
        <f>C160*C160</f>
        <v>1.1658694446112441E-2</v>
      </c>
      <c r="D161" s="26">
        <f>D160*D160</f>
        <v>3.335025638787948E-3</v>
      </c>
      <c r="E161" s="26">
        <f>E160*E160</f>
        <v>6.9057692310951942E-4</v>
      </c>
      <c r="F161" s="27">
        <f>SQRT(B161+C161+D161+E161)</f>
        <v>0.1648319592324613</v>
      </c>
      <c r="G161" s="28">
        <f>F161/F159</f>
        <v>2.0622890627595194E-4</v>
      </c>
      <c r="H161" s="29">
        <f>G161*1000000</f>
        <v>206.22890627595194</v>
      </c>
      <c r="I161" s="28">
        <f>DEGREES(ATAN(G161))</f>
        <v>1.1816045775697497E-2</v>
      </c>
      <c r="J161" s="28" t="s">
        <v>71</v>
      </c>
      <c r="K161" s="31">
        <v>1</v>
      </c>
      <c r="L161" s="31">
        <v>1</v>
      </c>
      <c r="M161" s="31">
        <v>1</v>
      </c>
      <c r="N161" s="32">
        <v>1</v>
      </c>
      <c r="O161" s="10"/>
      <c r="P161" s="10"/>
    </row>
    <row r="162" spans="1:16" s="6" customFormat="1" ht="20.100000000000001" customHeight="1" x14ac:dyDescent="0.3">
      <c r="A162" s="75" t="s">
        <v>54</v>
      </c>
      <c r="B162" s="17">
        <v>0.1434204245411603</v>
      </c>
      <c r="C162" s="17">
        <v>7.1616148502251564E-2</v>
      </c>
      <c r="D162" s="17">
        <v>3.0802288089073974E-2</v>
      </c>
      <c r="E162" s="25">
        <v>2.6014281789733792E-2</v>
      </c>
      <c r="F162" s="23"/>
      <c r="G162" s="18"/>
      <c r="H162" s="18"/>
      <c r="I162" s="18"/>
      <c r="J162" s="24"/>
      <c r="K162" s="18"/>
      <c r="L162" s="18"/>
      <c r="M162" s="18"/>
      <c r="N162" s="36"/>
      <c r="O162" s="10"/>
      <c r="P162" s="10"/>
    </row>
    <row r="163" spans="1:16" s="6" customFormat="1" ht="20.100000000000001" customHeight="1" thickBot="1" x14ac:dyDescent="0.35">
      <c r="A163" s="76"/>
      <c r="B163" s="19">
        <f>B162*B162</f>
        <v>2.0569418175566657E-2</v>
      </c>
      <c r="C163" s="19">
        <f>C162*C162</f>
        <v>5.1288727262965485E-3</v>
      </c>
      <c r="D163" s="19">
        <f>D162*D162</f>
        <v>9.4878095152230841E-4</v>
      </c>
      <c r="E163" s="19">
        <f>E162*E162</f>
        <v>6.7674285703567521E-4</v>
      </c>
      <c r="F163" s="20">
        <f>SQRT(B163+C163+D163+E163)</f>
        <v>0.16529916730105204</v>
      </c>
      <c r="G163" s="21">
        <f>F163/F159</f>
        <v>2.0681345195166576E-4</v>
      </c>
      <c r="H163" s="22">
        <f>G163*1000000</f>
        <v>206.81345195166577</v>
      </c>
      <c r="I163" s="21">
        <f>DEGREES(ATAN(G163))</f>
        <v>1.1849537774420053E-2</v>
      </c>
      <c r="J163" s="21" t="s">
        <v>77</v>
      </c>
      <c r="K163" s="37">
        <v>1</v>
      </c>
      <c r="L163" s="37">
        <v>1</v>
      </c>
      <c r="M163" s="37">
        <v>1</v>
      </c>
      <c r="N163" s="38">
        <v>1</v>
      </c>
      <c r="O163" s="10"/>
      <c r="P163" s="10"/>
    </row>
    <row r="164" spans="1:16" s="6" customFormat="1" ht="20.100000000000001" customHeight="1" x14ac:dyDescent="0.3">
      <c r="A164" s="76" t="s">
        <v>55</v>
      </c>
      <c r="B164" s="30">
        <v>1.8009256919892216E-2</v>
      </c>
      <c r="C164" s="30">
        <v>9.5357223061366694E-2</v>
      </c>
      <c r="D164" s="30">
        <v>6.057392176203346E-2</v>
      </c>
      <c r="E164" s="30">
        <v>5.7364623271748183E-2</v>
      </c>
      <c r="F164" s="27"/>
      <c r="G164" s="31"/>
      <c r="H164" s="31"/>
      <c r="I164" s="31"/>
      <c r="J164" s="28"/>
      <c r="K164" s="31"/>
      <c r="L164" s="31"/>
      <c r="M164" s="31"/>
      <c r="N164" s="32"/>
      <c r="O164" s="10"/>
      <c r="P164" s="10"/>
    </row>
    <row r="165" spans="1:16" s="6" customFormat="1" ht="20.100000000000001" customHeight="1" thickBot="1" x14ac:dyDescent="0.35">
      <c r="A165" s="77"/>
      <c r="B165" s="19">
        <f>B164*B164</f>
        <v>3.2433333480668568E-4</v>
      </c>
      <c r="C165" s="19">
        <f>C164*C164</f>
        <v>9.0929999899752433E-3</v>
      </c>
      <c r="D165" s="19">
        <f>D164*D164</f>
        <v>3.6691999976329508E-3</v>
      </c>
      <c r="E165" s="19">
        <f>E164*E164</f>
        <v>3.290700003109593E-3</v>
      </c>
      <c r="F165" s="20">
        <f>SQRT(B165+C165+D165+E165)</f>
        <v>0.12797356494809572</v>
      </c>
      <c r="G165" s="21">
        <f>F165/F159</f>
        <v>1.6011366032639369E-4</v>
      </c>
      <c r="H165" s="22">
        <f>G165*1000000</f>
        <v>160.1136603263937</v>
      </c>
      <c r="I165" s="21">
        <f>DEGREES(ATAN(G165))</f>
        <v>9.1738369006989402E-3</v>
      </c>
      <c r="J165" s="21" t="s">
        <v>11</v>
      </c>
      <c r="K165" s="37">
        <v>1</v>
      </c>
      <c r="L165" s="37">
        <v>1</v>
      </c>
      <c r="M165" s="37">
        <v>1</v>
      </c>
      <c r="N165" s="38">
        <v>1</v>
      </c>
      <c r="O165" s="10"/>
      <c r="P165" s="10"/>
    </row>
    <row r="166" spans="1:16" s="6" customFormat="1" ht="20.100000000000001" customHeight="1" x14ac:dyDescent="0.3">
      <c r="A166" s="76" t="s">
        <v>56</v>
      </c>
      <c r="B166" s="17">
        <v>2.5814932011376818E-2</v>
      </c>
      <c r="C166" s="17">
        <v>6.594139715751729E-2</v>
      </c>
      <c r="D166" s="17">
        <v>8.3351664658062416E-2</v>
      </c>
      <c r="E166" s="17">
        <v>0.17835319204449676</v>
      </c>
      <c r="F166" s="23"/>
      <c r="G166" s="18"/>
      <c r="H166" s="18"/>
      <c r="I166" s="18"/>
      <c r="J166" s="24"/>
      <c r="K166" s="18"/>
      <c r="L166" s="18"/>
      <c r="M166" s="18"/>
      <c r="N166" s="36"/>
      <c r="O166" s="10"/>
      <c r="P166" s="10"/>
    </row>
    <row r="167" spans="1:16" s="6" customFormat="1" ht="20.100000000000001" customHeight="1" thickBot="1" x14ac:dyDescent="0.35">
      <c r="A167" s="77"/>
      <c r="B167" s="26">
        <f>B166*B166</f>
        <v>6.6641071475200756E-4</v>
      </c>
      <c r="C167" s="26">
        <f>C166*C166</f>
        <v>4.3482678590854289E-3</v>
      </c>
      <c r="D167" s="26">
        <f>D166*D166</f>
        <v>6.9475000012700914E-3</v>
      </c>
      <c r="E167" s="26">
        <f>E166*E166</f>
        <v>3.1809861112461139E-2</v>
      </c>
      <c r="F167" s="27">
        <f>SQRT(B167+C167+D167+E167)</f>
        <v>0.20921768493023879</v>
      </c>
      <c r="G167" s="28">
        <f>F167/F159</f>
        <v>2.6176194554540446E-4</v>
      </c>
      <c r="H167" s="29">
        <f>G167*1000000</f>
        <v>261.76194554540444</v>
      </c>
      <c r="I167" s="28">
        <f>DEGREES(ATAN(G167))</f>
        <v>1.4997854374337387E-2</v>
      </c>
      <c r="J167" s="28" t="s">
        <v>84</v>
      </c>
      <c r="K167" s="31">
        <v>1</v>
      </c>
      <c r="L167" s="31">
        <v>1</v>
      </c>
      <c r="M167" s="31">
        <v>1</v>
      </c>
      <c r="N167" s="32">
        <v>1</v>
      </c>
      <c r="O167" s="10"/>
      <c r="P167" s="10"/>
    </row>
    <row r="168" spans="1:16" s="6" customFormat="1" ht="20.100000000000001" customHeight="1" x14ac:dyDescent="0.3">
      <c r="A168" s="76" t="s">
        <v>57</v>
      </c>
      <c r="B168" s="17">
        <v>5.2732026965331219E-2</v>
      </c>
      <c r="C168" s="17">
        <v>0.11407124968839016</v>
      </c>
      <c r="D168" s="17">
        <v>9.4767698440583775E-2</v>
      </c>
      <c r="E168" s="17">
        <v>4.5945620051218106E-2</v>
      </c>
      <c r="F168" s="23"/>
      <c r="G168" s="18"/>
      <c r="H168" s="18"/>
      <c r="I168" s="18"/>
      <c r="J168" s="24"/>
      <c r="K168" s="18"/>
      <c r="L168" s="18"/>
      <c r="M168" s="18"/>
      <c r="N168" s="36"/>
      <c r="O168" s="10"/>
      <c r="P168" s="10"/>
    </row>
    <row r="169" spans="1:16" s="6" customFormat="1" ht="20.100000000000001" customHeight="1" thickBot="1" x14ac:dyDescent="0.35">
      <c r="A169" s="77"/>
      <c r="B169" s="19">
        <f>B168*B168</f>
        <v>2.7806666678724186E-3</v>
      </c>
      <c r="C169" s="19">
        <f>C168*C168</f>
        <v>1.3012250005471054E-2</v>
      </c>
      <c r="D169" s="19">
        <f>D168*D168</f>
        <v>8.9809166677254238E-3</v>
      </c>
      <c r="E169" s="19">
        <f>E168*E168</f>
        <v>2.1110000018908955E-3</v>
      </c>
      <c r="F169" s="20">
        <f>SQRT(B169+C169+D169+E169)</f>
        <v>0.16396595177950754</v>
      </c>
      <c r="G169" s="21">
        <f>F169/F159</f>
        <v>2.0514540420098356E-4</v>
      </c>
      <c r="H169" s="22">
        <f>G169*1000000</f>
        <v>205.14540420098356</v>
      </c>
      <c r="I169" s="21">
        <f>DEGREES(ATAN(G169))</f>
        <v>1.1753965682334583E-2</v>
      </c>
      <c r="J169" s="21" t="s">
        <v>81</v>
      </c>
      <c r="K169" s="37">
        <v>1</v>
      </c>
      <c r="L169" s="37">
        <v>1</v>
      </c>
      <c r="M169" s="37">
        <v>1</v>
      </c>
      <c r="N169" s="38">
        <v>1</v>
      </c>
      <c r="O169" s="10"/>
      <c r="P169" s="10"/>
    </row>
    <row r="170" spans="1:16" s="6" customFormat="1" ht="20.100000000000001" customHeight="1" x14ac:dyDescent="0.3">
      <c r="A170" s="76" t="s">
        <v>58</v>
      </c>
      <c r="B170" s="30">
        <v>5.8824598028815185E-2</v>
      </c>
      <c r="C170" s="30">
        <v>7.8504776927691436E-2</v>
      </c>
      <c r="D170" s="30">
        <v>7.5906521436056695E-2</v>
      </c>
      <c r="E170" s="30">
        <v>1.8047160425568677E-2</v>
      </c>
      <c r="F170" s="27"/>
      <c r="G170" s="31"/>
      <c r="H170" s="31"/>
      <c r="I170" s="31"/>
      <c r="J170" s="28"/>
      <c r="K170" s="31"/>
      <c r="L170" s="31"/>
      <c r="M170" s="31"/>
      <c r="N170" s="32"/>
      <c r="O170" s="10"/>
      <c r="P170" s="10"/>
    </row>
    <row r="171" spans="1:16" s="6" customFormat="1" ht="20.100000000000001" customHeight="1" thickBot="1" x14ac:dyDescent="0.35">
      <c r="A171" s="77"/>
      <c r="B171" s="19">
        <f>B170*B170</f>
        <v>3.4603333332516874E-3</v>
      </c>
      <c r="C171" s="19">
        <f>C170*C170</f>
        <v>6.1630000004665939E-3</v>
      </c>
      <c r="D171" s="19">
        <f>D170*D170</f>
        <v>5.7617999965225344E-3</v>
      </c>
      <c r="E171" s="19">
        <f>E170*E170</f>
        <v>3.2569999942621219E-4</v>
      </c>
      <c r="F171" s="20">
        <f>SQRT(B171+C171+D171+E171)</f>
        <v>0.12534286309825154</v>
      </c>
      <c r="G171" s="21">
        <f>F171/F159</f>
        <v>1.5682226727520532E-4</v>
      </c>
      <c r="H171" s="22">
        <f>G171*1000000</f>
        <v>156.82226727520532</v>
      </c>
      <c r="I171" s="21">
        <f>DEGREES(ATAN(G171))</f>
        <v>8.9852539748830427E-3</v>
      </c>
      <c r="J171" s="21" t="s">
        <v>91</v>
      </c>
      <c r="K171" s="37">
        <v>1</v>
      </c>
      <c r="L171" s="37">
        <v>1</v>
      </c>
      <c r="M171" s="37">
        <v>1</v>
      </c>
      <c r="N171" s="38">
        <v>1</v>
      </c>
      <c r="O171" s="10"/>
      <c r="P171" s="10"/>
    </row>
    <row r="172" spans="1:16" s="6" customFormat="1" ht="24.9" customHeight="1" thickBot="1" x14ac:dyDescent="0.35">
      <c r="A172" s="33"/>
      <c r="B172" s="30"/>
      <c r="C172" s="34" t="s">
        <v>24</v>
      </c>
      <c r="D172" s="74" t="s">
        <v>115</v>
      </c>
      <c r="E172" s="74"/>
      <c r="F172" s="61">
        <v>753.87199999999996</v>
      </c>
      <c r="G172" s="31"/>
      <c r="H172" s="31"/>
      <c r="I172" s="31"/>
      <c r="J172" s="28"/>
      <c r="K172" s="31"/>
      <c r="L172" s="31"/>
      <c r="M172" s="31"/>
      <c r="N172" s="32"/>
      <c r="O172" s="10"/>
      <c r="P172" s="10"/>
    </row>
    <row r="173" spans="1:16" s="6" customFormat="1" ht="20.100000000000001" customHeight="1" x14ac:dyDescent="0.3">
      <c r="A173" s="75" t="s">
        <v>53</v>
      </c>
      <c r="B173" s="17">
        <v>0.10716938824310736</v>
      </c>
      <c r="C173" s="17">
        <v>0.10797543445669687</v>
      </c>
      <c r="D173" s="17">
        <v>4.8601483176543885E-2</v>
      </c>
      <c r="E173" s="17">
        <v>2.4001602526929379E-2</v>
      </c>
      <c r="F173" s="23"/>
      <c r="G173" s="18"/>
      <c r="H173" s="18"/>
      <c r="I173" s="18"/>
      <c r="J173" s="24"/>
      <c r="K173" s="18"/>
      <c r="L173" s="18"/>
      <c r="M173" s="18"/>
      <c r="N173" s="36"/>
      <c r="O173" s="10"/>
      <c r="P173" s="10"/>
    </row>
    <row r="174" spans="1:16" s="6" customFormat="1" ht="20.100000000000001" customHeight="1" thickBot="1" x14ac:dyDescent="0.35">
      <c r="A174" s="76"/>
      <c r="B174" s="26">
        <f>B173*B173</f>
        <v>1.1485277776401877E-2</v>
      </c>
      <c r="C174" s="26">
        <f>C173*C173</f>
        <v>1.1658694446112441E-2</v>
      </c>
      <c r="D174" s="26">
        <f>D173*D173</f>
        <v>2.3621041669598781E-3</v>
      </c>
      <c r="E174" s="26">
        <f>E173*E173</f>
        <v>5.760769238607028E-4</v>
      </c>
      <c r="F174" s="27">
        <f>SQRT(B174+C174+D174+E174)</f>
        <v>0.16149970066020214</v>
      </c>
      <c r="G174" s="28">
        <f>F174/F172</f>
        <v>2.1422695187008159E-4</v>
      </c>
      <c r="H174" s="29">
        <f>G174*1000000</f>
        <v>214.22695187008159</v>
      </c>
      <c r="I174" s="28">
        <f>DEGREES(ATAN(G174))</f>
        <v>1.2274300012338981E-2</v>
      </c>
      <c r="J174" s="28" t="s">
        <v>72</v>
      </c>
      <c r="K174" s="31">
        <v>1</v>
      </c>
      <c r="L174" s="31">
        <v>1</v>
      </c>
      <c r="M174" s="31">
        <v>1</v>
      </c>
      <c r="N174" s="32">
        <v>1</v>
      </c>
      <c r="O174" s="10"/>
      <c r="P174" s="10"/>
    </row>
    <row r="175" spans="1:16" s="6" customFormat="1" ht="20.100000000000001" customHeight="1" x14ac:dyDescent="0.3">
      <c r="A175" s="75" t="s">
        <v>54</v>
      </c>
      <c r="B175" s="17">
        <v>0.1434204245411603</v>
      </c>
      <c r="C175" s="17">
        <v>7.1616148502251564E-2</v>
      </c>
      <c r="D175" s="17">
        <v>3.8711788437053481E-2</v>
      </c>
      <c r="E175" s="17">
        <v>4.4652360884866002E-2</v>
      </c>
      <c r="F175" s="23"/>
      <c r="G175" s="18"/>
      <c r="H175" s="18"/>
      <c r="I175" s="18"/>
      <c r="J175" s="24"/>
      <c r="K175" s="18"/>
      <c r="L175" s="18"/>
      <c r="M175" s="18"/>
      <c r="N175" s="36"/>
      <c r="O175" s="10"/>
      <c r="P175" s="10"/>
    </row>
    <row r="176" spans="1:16" s="6" customFormat="1" ht="20.100000000000001" customHeight="1" thickBot="1" x14ac:dyDescent="0.35">
      <c r="A176" s="76"/>
      <c r="B176" s="19">
        <f>B175*B175</f>
        <v>2.0569418175566657E-2</v>
      </c>
      <c r="C176" s="19">
        <f>C175*C175</f>
        <v>5.1288727262965485E-3</v>
      </c>
      <c r="D176" s="19">
        <f>D175*D175</f>
        <v>1.4986025639951875E-3</v>
      </c>
      <c r="E176" s="19">
        <f>E175*E175</f>
        <v>1.9938333325923113E-3</v>
      </c>
      <c r="F176" s="20">
        <f>SQRT(B176+C176+D176+E176)</f>
        <v>0.17085293909807553</v>
      </c>
      <c r="G176" s="21">
        <f>F176/F172</f>
        <v>2.2663388360102981E-4</v>
      </c>
      <c r="H176" s="22">
        <f>G176*1000000</f>
        <v>226.63388360102982</v>
      </c>
      <c r="I176" s="21">
        <f>DEGREES(ATAN(G176))</f>
        <v>1.2985164802679522E-2</v>
      </c>
      <c r="J176" s="21" t="s">
        <v>78</v>
      </c>
      <c r="K176" s="37">
        <v>1</v>
      </c>
      <c r="L176" s="37">
        <v>1</v>
      </c>
      <c r="M176" s="37">
        <v>1</v>
      </c>
      <c r="N176" s="38">
        <v>1</v>
      </c>
      <c r="O176" s="10"/>
      <c r="P176" s="10"/>
    </row>
    <row r="177" spans="1:16" s="6" customFormat="1" ht="20.100000000000001" customHeight="1" x14ac:dyDescent="0.3">
      <c r="A177" s="76" t="s">
        <v>55</v>
      </c>
      <c r="B177" s="30">
        <v>1.8009256919892216E-2</v>
      </c>
      <c r="C177" s="30">
        <v>9.5357223061366694E-2</v>
      </c>
      <c r="D177" s="30">
        <v>1.9367999996308238E-2</v>
      </c>
      <c r="E177" s="30">
        <v>1.4726800007155911E-2</v>
      </c>
      <c r="F177" s="27"/>
      <c r="G177" s="31"/>
      <c r="H177" s="31"/>
      <c r="I177" s="31"/>
      <c r="J177" s="28"/>
      <c r="K177" s="31"/>
      <c r="L177" s="31"/>
      <c r="M177" s="31"/>
      <c r="N177" s="32"/>
      <c r="O177" s="10"/>
      <c r="P177" s="10"/>
    </row>
    <row r="178" spans="1:16" s="6" customFormat="1" ht="20.100000000000001" customHeight="1" thickBot="1" x14ac:dyDescent="0.35">
      <c r="A178" s="77"/>
      <c r="B178" s="19">
        <f>B177*B177</f>
        <v>3.2433333480668568E-4</v>
      </c>
      <c r="C178" s="19">
        <f>C177*C177</f>
        <v>9.0929999899752433E-3</v>
      </c>
      <c r="D178" s="19">
        <f>D177*D177</f>
        <v>3.7511942385699587E-4</v>
      </c>
      <c r="E178" s="19">
        <f>E177*E177</f>
        <v>2.1687863845076734E-4</v>
      </c>
      <c r="F178" s="20">
        <f>SQRT(B178+C178+D178+E178)</f>
        <v>0.10004664605617568</v>
      </c>
      <c r="G178" s="21">
        <f>F178/F172</f>
        <v>1.327103885754819E-4</v>
      </c>
      <c r="H178" s="22">
        <f>G178*1000000</f>
        <v>132.71038857548189</v>
      </c>
      <c r="I178" s="21">
        <f>DEGREES(ATAN(G178))</f>
        <v>7.6037451182771184E-3</v>
      </c>
      <c r="J178" s="21" t="s">
        <v>81</v>
      </c>
      <c r="K178" s="37"/>
      <c r="L178" s="37"/>
      <c r="M178" s="37">
        <v>1</v>
      </c>
      <c r="N178" s="38">
        <v>1</v>
      </c>
      <c r="O178" s="10"/>
      <c r="P178" s="10"/>
    </row>
    <row r="179" spans="1:16" s="6" customFormat="1" ht="20.100000000000001" customHeight="1" x14ac:dyDescent="0.3">
      <c r="A179" s="76" t="s">
        <v>56</v>
      </c>
      <c r="B179" s="17">
        <v>2.5814932011376818E-2</v>
      </c>
      <c r="C179" s="17">
        <v>6.594139715751729E-2</v>
      </c>
      <c r="D179" s="17">
        <v>0.27017708184892392</v>
      </c>
      <c r="E179" s="17">
        <v>0.17938053903958487</v>
      </c>
      <c r="F179" s="23"/>
      <c r="G179" s="18"/>
      <c r="H179" s="18"/>
      <c r="I179" s="18"/>
      <c r="J179" s="24"/>
      <c r="K179" s="18"/>
      <c r="L179" s="18"/>
      <c r="M179" s="18"/>
      <c r="N179" s="36"/>
      <c r="O179" s="10"/>
      <c r="P179" s="10"/>
    </row>
    <row r="180" spans="1:16" s="6" customFormat="1" ht="20.100000000000001" customHeight="1" thickBot="1" x14ac:dyDescent="0.35">
      <c r="A180" s="77"/>
      <c r="B180" s="26">
        <f>B179*B179</f>
        <v>6.6641071475200756E-4</v>
      </c>
      <c r="C180" s="26">
        <f>C179*C179</f>
        <v>4.3482678590854289E-3</v>
      </c>
      <c r="D180" s="26">
        <f>D179*D179</f>
        <v>7.2995655556400127E-2</v>
      </c>
      <c r="E180" s="26">
        <f>E179*E179</f>
        <v>3.2177377786132035E-2</v>
      </c>
      <c r="F180" s="27">
        <f>SQRT(B180+C180+D180+E180)</f>
        <v>0.33194534477285503</v>
      </c>
      <c r="G180" s="28">
        <f>F180/F172</f>
        <v>4.4032056472830276E-4</v>
      </c>
      <c r="H180" s="29">
        <f>G180*1000000</f>
        <v>440.32056472830277</v>
      </c>
      <c r="I180" s="28">
        <f>DEGREES(ATAN(G180))</f>
        <v>2.5228508361295914E-2</v>
      </c>
      <c r="J180" s="28" t="s">
        <v>85</v>
      </c>
      <c r="K180" s="31">
        <v>1</v>
      </c>
      <c r="L180" s="31">
        <v>1</v>
      </c>
      <c r="M180" s="31">
        <v>1</v>
      </c>
      <c r="N180" s="32">
        <v>1</v>
      </c>
      <c r="O180" s="10"/>
      <c r="P180" s="10"/>
    </row>
    <row r="181" spans="1:16" s="6" customFormat="1" ht="20.100000000000001" customHeight="1" x14ac:dyDescent="0.3">
      <c r="A181" s="76" t="s">
        <v>57</v>
      </c>
      <c r="B181" s="17">
        <v>5.2732026965331219E-2</v>
      </c>
      <c r="C181" s="17">
        <v>0.11407124968839016</v>
      </c>
      <c r="D181" s="17">
        <v>6.9172248754909071E-2</v>
      </c>
      <c r="E181" s="17">
        <v>6.5698300336300988E-2</v>
      </c>
      <c r="F181" s="23"/>
      <c r="G181" s="18"/>
      <c r="H181" s="18"/>
      <c r="I181" s="18"/>
      <c r="J181" s="24"/>
      <c r="K181" s="18"/>
      <c r="L181" s="18"/>
      <c r="M181" s="18"/>
      <c r="N181" s="36"/>
      <c r="O181" s="10"/>
      <c r="P181" s="10"/>
    </row>
    <row r="182" spans="1:16" s="6" customFormat="1" ht="20.100000000000001" customHeight="1" thickBot="1" x14ac:dyDescent="0.35">
      <c r="A182" s="77"/>
      <c r="B182" s="19">
        <f>B181*B181</f>
        <v>2.7806666678724186E-3</v>
      </c>
      <c r="C182" s="19">
        <f>C181*C181</f>
        <v>1.3012250005471054E-2</v>
      </c>
      <c r="D182" s="19">
        <f>D181*D181</f>
        <v>4.7847999978110197E-3</v>
      </c>
      <c r="E182" s="19">
        <f>E181*E181</f>
        <v>4.3162666670788063E-3</v>
      </c>
      <c r="F182" s="20">
        <f>SQRT(B182+C182+D182+E182)</f>
        <v>0.15777827270645758</v>
      </c>
      <c r="G182" s="21">
        <f>F182/F172</f>
        <v>2.0929053301682195E-4</v>
      </c>
      <c r="H182" s="22">
        <f>G182*1000000</f>
        <v>209.29053301682194</v>
      </c>
      <c r="I182" s="21">
        <f>DEGREES(ATAN(G182))</f>
        <v>1.1991464058821833E-2</v>
      </c>
      <c r="J182" s="21" t="s">
        <v>89</v>
      </c>
      <c r="K182" s="37">
        <v>1</v>
      </c>
      <c r="L182" s="37">
        <v>1</v>
      </c>
      <c r="M182" s="37">
        <v>1</v>
      </c>
      <c r="N182" s="38">
        <v>1</v>
      </c>
      <c r="O182" s="10"/>
      <c r="P182" s="10"/>
    </row>
    <row r="183" spans="1:16" s="6" customFormat="1" ht="20.100000000000001" customHeight="1" x14ac:dyDescent="0.3">
      <c r="A183" s="76" t="s">
        <v>58</v>
      </c>
      <c r="B183" s="30">
        <v>5.8824598028815185E-2</v>
      </c>
      <c r="C183" s="30">
        <v>7.8504776927691436E-2</v>
      </c>
      <c r="D183" s="30">
        <v>4.3992423595287378E-2</v>
      </c>
      <c r="E183" s="30">
        <v>3.9576929296413682E-2</v>
      </c>
      <c r="F183" s="27"/>
      <c r="G183" s="31"/>
      <c r="H183" s="31"/>
      <c r="I183" s="31"/>
      <c r="J183" s="28"/>
      <c r="K183" s="31"/>
      <c r="L183" s="31"/>
      <c r="M183" s="31"/>
      <c r="N183" s="32"/>
      <c r="O183" s="10"/>
      <c r="P183" s="10"/>
    </row>
    <row r="184" spans="1:16" s="6" customFormat="1" ht="20.100000000000001" customHeight="1" thickBot="1" x14ac:dyDescent="0.35">
      <c r="A184" s="77"/>
      <c r="B184" s="19">
        <f>B183*B183</f>
        <v>3.4603333332516874E-3</v>
      </c>
      <c r="C184" s="19">
        <f>C183*C183</f>
        <v>6.1630000004665939E-3</v>
      </c>
      <c r="D184" s="19">
        <f>D183*D183</f>
        <v>1.9353333337871976E-3</v>
      </c>
      <c r="E184" s="19">
        <f>E183*E183</f>
        <v>1.5663333325333275E-3</v>
      </c>
      <c r="F184" s="20">
        <f>SQRT(B184+C184+D184+E184)</f>
        <v>0.11456439237406536</v>
      </c>
      <c r="G184" s="21">
        <f>F184/F172</f>
        <v>1.5196796322726586E-4</v>
      </c>
      <c r="H184" s="22">
        <f>G184*1000000</f>
        <v>151.96796322726587</v>
      </c>
      <c r="I184" s="21">
        <f>DEGREES(ATAN(G184))</f>
        <v>8.7071228470934365E-3</v>
      </c>
      <c r="J184" s="21" t="s">
        <v>95</v>
      </c>
      <c r="K184" s="37">
        <v>1</v>
      </c>
      <c r="L184" s="37">
        <v>1</v>
      </c>
      <c r="M184" s="37">
        <v>1</v>
      </c>
      <c r="N184" s="38">
        <v>1</v>
      </c>
      <c r="O184" s="10"/>
      <c r="P184" s="10"/>
    </row>
    <row r="185" spans="1:16" s="6" customFormat="1" ht="24.9" customHeight="1" thickBot="1" x14ac:dyDescent="0.35">
      <c r="A185" s="33"/>
      <c r="B185" s="30"/>
      <c r="C185" s="34" t="s">
        <v>104</v>
      </c>
      <c r="D185" s="74" t="s">
        <v>116</v>
      </c>
      <c r="E185" s="74"/>
      <c r="F185" s="61">
        <v>525.279</v>
      </c>
      <c r="G185" s="31"/>
      <c r="H185" s="31"/>
      <c r="I185" s="31"/>
      <c r="J185" s="28"/>
      <c r="K185" s="31"/>
      <c r="L185" s="31"/>
      <c r="M185" s="31"/>
      <c r="N185" s="32"/>
      <c r="O185" s="10"/>
      <c r="P185" s="10"/>
    </row>
    <row r="186" spans="1:16" s="6" customFormat="1" ht="20.100000000000001" customHeight="1" x14ac:dyDescent="0.3">
      <c r="A186" s="75" t="s">
        <v>53</v>
      </c>
      <c r="B186" s="17">
        <v>0.10716938824310736</v>
      </c>
      <c r="C186" s="17">
        <v>0.10797543445669687</v>
      </c>
      <c r="D186" s="17">
        <v>5.6653241253049623E-2</v>
      </c>
      <c r="E186" s="17">
        <v>2.0962420593744466E-2</v>
      </c>
      <c r="F186" s="23"/>
      <c r="G186" s="18"/>
      <c r="H186" s="18"/>
      <c r="I186" s="18"/>
      <c r="J186" s="24"/>
      <c r="K186" s="18"/>
      <c r="L186" s="18"/>
      <c r="M186" s="18"/>
      <c r="N186" s="36"/>
      <c r="O186" s="10"/>
      <c r="P186" s="10"/>
    </row>
    <row r="187" spans="1:16" s="6" customFormat="1" ht="20.100000000000001" customHeight="1" thickBot="1" x14ac:dyDescent="0.35">
      <c r="A187" s="76"/>
      <c r="B187" s="26">
        <f>B186*B186</f>
        <v>1.1485277776401877E-2</v>
      </c>
      <c r="C187" s="26">
        <f>C186*C186</f>
        <v>1.1658694446112441E-2</v>
      </c>
      <c r="D187" s="26">
        <f>D186*D186</f>
        <v>3.2095897444762438E-3</v>
      </c>
      <c r="E187" s="26">
        <f>E186*E186</f>
        <v>4.3942307714904208E-4</v>
      </c>
      <c r="F187" s="27">
        <f>SQRT(B187+C187+D187+E187)</f>
        <v>0.16368562870374298</v>
      </c>
      <c r="G187" s="28">
        <f>F187/F185</f>
        <v>3.1161654797496756E-4</v>
      </c>
      <c r="H187" s="29">
        <f>G187*1000000</f>
        <v>311.61654797496755</v>
      </c>
      <c r="I187" s="28">
        <f>DEGREES(ATAN(G187))</f>
        <v>1.7854312447488016E-2</v>
      </c>
      <c r="J187" s="28" t="s">
        <v>73</v>
      </c>
      <c r="K187" s="31">
        <v>1</v>
      </c>
      <c r="L187" s="31">
        <v>1</v>
      </c>
      <c r="M187" s="31">
        <v>1</v>
      </c>
      <c r="N187" s="32">
        <v>1</v>
      </c>
      <c r="O187" s="10"/>
      <c r="P187" s="10"/>
    </row>
    <row r="188" spans="1:16" s="6" customFormat="1" ht="20.100000000000001" customHeight="1" x14ac:dyDescent="0.3">
      <c r="A188" s="75" t="s">
        <v>54</v>
      </c>
      <c r="B188" s="17">
        <v>0.1434204245411603</v>
      </c>
      <c r="C188" s="17">
        <v>7.1616148502251564E-2</v>
      </c>
      <c r="D188" s="17">
        <v>3.0666945377225537E-2</v>
      </c>
      <c r="E188" s="17">
        <v>4.8584581299006759E-2</v>
      </c>
      <c r="F188" s="23"/>
      <c r="G188" s="18"/>
      <c r="H188" s="18"/>
      <c r="I188" s="18"/>
      <c r="J188" s="24"/>
      <c r="K188" s="18"/>
      <c r="L188" s="18"/>
      <c r="M188" s="18"/>
      <c r="N188" s="36"/>
      <c r="O188" s="10"/>
      <c r="P188" s="10"/>
    </row>
    <row r="189" spans="1:16" s="6" customFormat="1" ht="20.100000000000001" customHeight="1" thickBot="1" x14ac:dyDescent="0.35">
      <c r="A189" s="76"/>
      <c r="B189" s="19">
        <f>B188*B188</f>
        <v>2.0569418175566657E-2</v>
      </c>
      <c r="C189" s="19">
        <f>C188*C188</f>
        <v>5.1288727262965485E-3</v>
      </c>
      <c r="D189" s="19">
        <f>D188*D188</f>
        <v>9.4046153876973474E-4</v>
      </c>
      <c r="E189" s="19">
        <f>E188*E188</f>
        <v>2.3604615399997974E-3</v>
      </c>
      <c r="F189" s="20">
        <f>SQRT(B189+C189+D189+E189)</f>
        <v>0.17029155581129893</v>
      </c>
      <c r="G189" s="21">
        <f>F189/F185</f>
        <v>3.2419258301074082E-4</v>
      </c>
      <c r="H189" s="22">
        <f>G189*1000000</f>
        <v>324.1925830107408</v>
      </c>
      <c r="I189" s="21">
        <f>DEGREES(ATAN(G189))</f>
        <v>1.8574866105215439E-2</v>
      </c>
      <c r="J189" s="21" t="s">
        <v>14</v>
      </c>
      <c r="K189" s="37">
        <v>1</v>
      </c>
      <c r="L189" s="37">
        <v>1</v>
      </c>
      <c r="M189" s="37">
        <v>1</v>
      </c>
      <c r="N189" s="38">
        <v>1</v>
      </c>
      <c r="O189" s="10"/>
      <c r="P189" s="10"/>
    </row>
    <row r="190" spans="1:16" s="6" customFormat="1" ht="20.100000000000001" customHeight="1" x14ac:dyDescent="0.3">
      <c r="A190" s="76" t="s">
        <v>55</v>
      </c>
      <c r="B190" s="30">
        <v>1.8009256919892216E-2</v>
      </c>
      <c r="C190" s="30">
        <v>9.5357223061366694E-2</v>
      </c>
      <c r="D190" s="30">
        <v>6.460263151775876E-2</v>
      </c>
      <c r="E190" s="30">
        <v>1.6364595897047335E-2</v>
      </c>
      <c r="F190" s="27"/>
      <c r="G190" s="31"/>
      <c r="H190" s="31"/>
      <c r="I190" s="31"/>
      <c r="J190" s="28"/>
      <c r="K190" s="31"/>
      <c r="L190" s="31"/>
      <c r="M190" s="31"/>
      <c r="N190" s="32"/>
      <c r="O190" s="10"/>
      <c r="P190" s="10"/>
    </row>
    <row r="191" spans="1:16" s="6" customFormat="1" ht="20.100000000000001" customHeight="1" thickBot="1" x14ac:dyDescent="0.35">
      <c r="A191" s="77"/>
      <c r="B191" s="19">
        <f>B190*B190</f>
        <v>3.2433333480668568E-4</v>
      </c>
      <c r="C191" s="19">
        <f>C190*C190</f>
        <v>9.0929999899752433E-3</v>
      </c>
      <c r="D191" s="19">
        <f>D190*D190</f>
        <v>4.1734999990193176E-3</v>
      </c>
      <c r="E191" s="19">
        <f>E190*E190</f>
        <v>2.6779999887365847E-4</v>
      </c>
      <c r="F191" s="20">
        <f>SQRT(B191+C191+D191+E191)</f>
        <v>0.11772269671849564</v>
      </c>
      <c r="G191" s="21">
        <f>F191/F185</f>
        <v>2.2411460712972657E-4</v>
      </c>
      <c r="H191" s="22">
        <f>G191*1000000</f>
        <v>224.11460712972658</v>
      </c>
      <c r="I191" s="21">
        <f>DEGREES(ATAN(G191))</f>
        <v>1.2840820900779051E-2</v>
      </c>
      <c r="J191" s="21" t="s">
        <v>82</v>
      </c>
      <c r="K191" s="37">
        <v>1</v>
      </c>
      <c r="L191" s="37">
        <v>1</v>
      </c>
      <c r="M191" s="37">
        <v>1</v>
      </c>
      <c r="N191" s="38">
        <v>1</v>
      </c>
      <c r="O191" s="10"/>
      <c r="P191" s="10"/>
    </row>
    <row r="192" spans="1:16" s="6" customFormat="1" ht="20.100000000000001" customHeight="1" x14ac:dyDescent="0.3">
      <c r="A192" s="76" t="s">
        <v>56</v>
      </c>
      <c r="B192" s="17">
        <v>2.5814932011376818E-2</v>
      </c>
      <c r="C192" s="17">
        <v>6.594139715751729E-2</v>
      </c>
      <c r="D192" s="17">
        <v>4.5636568999261162E-2</v>
      </c>
      <c r="E192" s="17">
        <v>6.5587319118992321E-2</v>
      </c>
      <c r="F192" s="23"/>
      <c r="G192" s="18"/>
      <c r="H192" s="18"/>
      <c r="I192" s="18"/>
      <c r="J192" s="24"/>
      <c r="K192" s="18"/>
      <c r="L192" s="18"/>
      <c r="M192" s="18"/>
      <c r="N192" s="36"/>
      <c r="O192" s="10"/>
      <c r="P192" s="10"/>
    </row>
    <row r="193" spans="1:16" s="6" customFormat="1" ht="20.100000000000001" customHeight="1" thickBot="1" x14ac:dyDescent="0.35">
      <c r="A193" s="77"/>
      <c r="B193" s="26">
        <f>B192*B192</f>
        <v>6.6641071475200756E-4</v>
      </c>
      <c r="C193" s="26">
        <f>C192*C192</f>
        <v>4.3482678590854289E-3</v>
      </c>
      <c r="D193" s="26">
        <f>D192*D192</f>
        <v>2.0826964300243249E-3</v>
      </c>
      <c r="E193" s="26">
        <f>E192*E192</f>
        <v>4.3016964292165354E-3</v>
      </c>
      <c r="F193" s="27">
        <f>SQRT(B193+C193+D193+E193)</f>
        <v>0.10676643401874156</v>
      </c>
      <c r="G193" s="28">
        <f>F193/F185</f>
        <v>2.0325661985105356E-4</v>
      </c>
      <c r="H193" s="29">
        <f>G193*1000000</f>
        <v>203.25661985105356</v>
      </c>
      <c r="I193" s="28">
        <f>DEGREES(ATAN(G193))</f>
        <v>1.1645746315185801E-2</v>
      </c>
      <c r="J193" s="28" t="s">
        <v>86</v>
      </c>
      <c r="K193" s="31">
        <v>1</v>
      </c>
      <c r="L193" s="31">
        <v>1</v>
      </c>
      <c r="M193" s="31">
        <v>1</v>
      </c>
      <c r="N193" s="32">
        <v>1</v>
      </c>
      <c r="O193" s="10"/>
      <c r="P193" s="10"/>
    </row>
    <row r="194" spans="1:16" s="6" customFormat="1" ht="20.100000000000001" customHeight="1" x14ac:dyDescent="0.3">
      <c r="A194" s="76" t="s">
        <v>57</v>
      </c>
      <c r="B194" s="17">
        <v>5.2732026965331219E-2</v>
      </c>
      <c r="C194" s="17">
        <v>0.11407124968839016</v>
      </c>
      <c r="D194" s="17">
        <v>6.7106631577305828E-2</v>
      </c>
      <c r="E194" s="17">
        <v>2.7509998165443722E-2</v>
      </c>
      <c r="F194" s="23"/>
      <c r="G194" s="18"/>
      <c r="H194" s="18"/>
      <c r="I194" s="18"/>
      <c r="J194" s="24"/>
      <c r="K194" s="18"/>
      <c r="L194" s="18"/>
      <c r="M194" s="18"/>
      <c r="N194" s="36"/>
      <c r="O194" s="10"/>
      <c r="P194" s="10"/>
    </row>
    <row r="195" spans="1:16" s="6" customFormat="1" ht="20.100000000000001" customHeight="1" thickBot="1" x14ac:dyDescent="0.35">
      <c r="A195" s="77"/>
      <c r="B195" s="19">
        <f>B194*B194</f>
        <v>2.7806666678724186E-3</v>
      </c>
      <c r="C195" s="19">
        <f>C194*C194</f>
        <v>1.3012250005471054E-2</v>
      </c>
      <c r="D195" s="19">
        <f>D194*D194</f>
        <v>4.5033000016522599E-3</v>
      </c>
      <c r="E195" s="19">
        <f>E194*E194</f>
        <v>7.5679999906271694E-4</v>
      </c>
      <c r="F195" s="20">
        <f>SQRT(B195+C195+D195+E195)</f>
        <v>0.14509657705838014</v>
      </c>
      <c r="G195" s="21">
        <f>F195/F185</f>
        <v>2.7622763723350856E-4</v>
      </c>
      <c r="H195" s="22">
        <f>G195*1000000</f>
        <v>276.22763723350857</v>
      </c>
      <c r="I195" s="21">
        <f>DEGREES(ATAN(G195))</f>
        <v>1.5826677395816634E-2</v>
      </c>
      <c r="J195" s="21" t="s">
        <v>92</v>
      </c>
      <c r="K195" s="37">
        <v>1</v>
      </c>
      <c r="L195" s="37">
        <v>1</v>
      </c>
      <c r="M195" s="37">
        <v>1</v>
      </c>
      <c r="N195" s="38">
        <v>1</v>
      </c>
      <c r="O195" s="10"/>
      <c r="P195" s="10"/>
    </row>
    <row r="196" spans="1:16" s="6" customFormat="1" ht="20.100000000000001" customHeight="1" x14ac:dyDescent="0.3">
      <c r="A196" s="76" t="s">
        <v>58</v>
      </c>
      <c r="B196" s="30">
        <v>5.8824598028815185E-2</v>
      </c>
      <c r="C196" s="30">
        <v>7.8504776927691436E-2</v>
      </c>
      <c r="D196" s="30">
        <v>6.0434537565286092E-2</v>
      </c>
      <c r="E196" s="30">
        <v>1.8823743856286643E-2</v>
      </c>
      <c r="F196" s="27"/>
      <c r="G196" s="31"/>
      <c r="H196" s="31"/>
      <c r="I196" s="31"/>
      <c r="J196" s="28"/>
      <c r="K196" s="31"/>
      <c r="L196" s="31"/>
      <c r="M196" s="31"/>
      <c r="N196" s="32"/>
      <c r="O196" s="10"/>
      <c r="P196" s="10"/>
    </row>
    <row r="197" spans="1:16" s="6" customFormat="1" ht="20.100000000000001" customHeight="1" thickBot="1" x14ac:dyDescent="0.35">
      <c r="A197" s="77"/>
      <c r="B197" s="19">
        <f>B196*B196</f>
        <v>3.4603333332516874E-3</v>
      </c>
      <c r="C197" s="19">
        <f>C196*C196</f>
        <v>6.1630000004665939E-3</v>
      </c>
      <c r="D197" s="19">
        <f>D196*D196</f>
        <v>3.6523333307299758E-3</v>
      </c>
      <c r="E197" s="19">
        <f>E196*E196</f>
        <v>3.5433333276708914E-4</v>
      </c>
      <c r="F197" s="20">
        <f>SQRT(B197+C197+D197+E197)</f>
        <v>0.11674759096964418</v>
      </c>
      <c r="G197" s="21">
        <f>F197/F185</f>
        <v>2.222582493677535E-4</v>
      </c>
      <c r="H197" s="22">
        <f>G197*1000000</f>
        <v>222.25824936775351</v>
      </c>
      <c r="I197" s="21">
        <f>DEGREES(ATAN(G197))</f>
        <v>1.273445944104977E-2</v>
      </c>
      <c r="J197" s="21" t="s">
        <v>13</v>
      </c>
      <c r="K197" s="37">
        <v>1</v>
      </c>
      <c r="L197" s="37">
        <v>1</v>
      </c>
      <c r="M197" s="37">
        <v>1</v>
      </c>
      <c r="N197" s="38">
        <v>1</v>
      </c>
      <c r="O197" s="10"/>
      <c r="P197" s="10"/>
    </row>
    <row r="198" spans="1:16" s="6" customFormat="1" ht="24.9" customHeight="1" thickBot="1" x14ac:dyDescent="0.35">
      <c r="A198" s="33"/>
      <c r="B198" s="30"/>
      <c r="C198" s="34" t="s">
        <v>23</v>
      </c>
      <c r="D198" s="74" t="s">
        <v>117</v>
      </c>
      <c r="E198" s="74"/>
      <c r="F198" s="61">
        <v>362.40800000000002</v>
      </c>
      <c r="G198" s="31"/>
      <c r="H198" s="31"/>
      <c r="I198" s="31"/>
      <c r="J198" s="28"/>
      <c r="K198" s="31"/>
      <c r="L198" s="31"/>
      <c r="M198" s="31"/>
      <c r="N198" s="32"/>
      <c r="O198" s="10"/>
      <c r="P198" s="10"/>
    </row>
    <row r="199" spans="1:16" s="6" customFormat="1" ht="20.100000000000001" customHeight="1" x14ac:dyDescent="0.3">
      <c r="A199" s="75" t="s">
        <v>53</v>
      </c>
      <c r="B199" s="17">
        <v>2.4580572528386409E-2</v>
      </c>
      <c r="C199" s="17">
        <v>3.5802488472143394E-2</v>
      </c>
      <c r="D199" s="17">
        <v>5.7749680854425056E-2</v>
      </c>
      <c r="E199" s="17">
        <v>2.6278830322324458E-2</v>
      </c>
      <c r="F199" s="23"/>
      <c r="G199" s="18"/>
      <c r="H199" s="18"/>
      <c r="I199" s="18"/>
      <c r="J199" s="24"/>
      <c r="K199" s="18"/>
      <c r="L199" s="18"/>
      <c r="M199" s="18"/>
      <c r="N199" s="36"/>
      <c r="O199" s="10"/>
      <c r="P199" s="10"/>
    </row>
    <row r="200" spans="1:16" s="6" customFormat="1" ht="20.100000000000001" customHeight="1" thickBot="1" x14ac:dyDescent="0.35">
      <c r="A200" s="76"/>
      <c r="B200" s="26">
        <f>B199*B199</f>
        <v>6.0420454582326463E-4</v>
      </c>
      <c r="C200" s="26">
        <f>C199*C199</f>
        <v>1.2818181807979607E-3</v>
      </c>
      <c r="D200" s="26">
        <f>D199*D199</f>
        <v>3.335025638787948E-3</v>
      </c>
      <c r="E200" s="26">
        <f>E199*E199</f>
        <v>6.9057692310951942E-4</v>
      </c>
      <c r="F200" s="27">
        <f>SQRT(B200+C200+D200+E200)</f>
        <v>7.6887094421097049E-2</v>
      </c>
      <c r="G200" s="28">
        <f>F200/F198</f>
        <v>2.1215617321112407E-4</v>
      </c>
      <c r="H200" s="29">
        <f>G200*1000000</f>
        <v>212.15617321112407</v>
      </c>
      <c r="I200" s="28">
        <f>DEGREES(ATAN(G200))</f>
        <v>1.2155653140267574E-2</v>
      </c>
      <c r="J200" s="28" t="s">
        <v>74</v>
      </c>
      <c r="K200" s="31"/>
      <c r="L200" s="31"/>
      <c r="M200" s="31">
        <v>1</v>
      </c>
      <c r="N200" s="32">
        <v>1</v>
      </c>
      <c r="O200" s="10"/>
      <c r="P200" s="10"/>
    </row>
    <row r="201" spans="1:16" s="6" customFormat="1" ht="20.100000000000001" customHeight="1" x14ac:dyDescent="0.3">
      <c r="A201" s="75" t="s">
        <v>54</v>
      </c>
      <c r="B201" s="17">
        <v>3.0853889532004953E-2</v>
      </c>
      <c r="C201" s="17">
        <v>3.1930588794904131E-2</v>
      </c>
      <c r="D201" s="17">
        <v>3.0802288089073974E-2</v>
      </c>
      <c r="E201" s="25">
        <v>2.6014281789733792E-2</v>
      </c>
      <c r="F201" s="23"/>
      <c r="G201" s="18"/>
      <c r="H201" s="18"/>
      <c r="I201" s="18"/>
      <c r="J201" s="24"/>
      <c r="K201" s="18"/>
      <c r="L201" s="18"/>
      <c r="M201" s="18"/>
      <c r="N201" s="36"/>
      <c r="O201" s="10"/>
      <c r="P201" s="10"/>
    </row>
    <row r="202" spans="1:16" s="6" customFormat="1" ht="20.100000000000001" customHeight="1" thickBot="1" x14ac:dyDescent="0.35">
      <c r="A202" s="76"/>
      <c r="B202" s="19">
        <f>B201*B201</f>
        <v>9.5196249925316484E-4</v>
      </c>
      <c r="C202" s="19">
        <f>C201*C201</f>
        <v>1.0195625007892572E-3</v>
      </c>
      <c r="D202" s="19">
        <f>D201*D201</f>
        <v>9.4878095152230841E-4</v>
      </c>
      <c r="E202" s="19">
        <f>E201*E201</f>
        <v>6.7674285703567521E-4</v>
      </c>
      <c r="F202" s="20">
        <f>SQRT(B202+C202+D202+E202)</f>
        <v>5.9975401696032063E-2</v>
      </c>
      <c r="G202" s="21">
        <f>F202/F198</f>
        <v>1.6549138456113568E-4</v>
      </c>
      <c r="H202" s="22">
        <f>G202*1000000</f>
        <v>165.49138456113567</v>
      </c>
      <c r="I202" s="21">
        <f>DEGREES(ATAN(G202))</f>
        <v>9.4819577945674943E-3</v>
      </c>
      <c r="J202" s="21" t="s">
        <v>79</v>
      </c>
      <c r="K202" s="37"/>
      <c r="L202" s="37"/>
      <c r="M202" s="37">
        <v>1</v>
      </c>
      <c r="N202" s="38">
        <v>1</v>
      </c>
      <c r="O202" s="10"/>
      <c r="P202" s="10"/>
    </row>
    <row r="203" spans="1:16" s="6" customFormat="1" ht="20.100000000000001" customHeight="1" x14ac:dyDescent="0.3">
      <c r="A203" s="76" t="s">
        <v>55</v>
      </c>
      <c r="B203" s="30">
        <v>5.7347188220387195E-2</v>
      </c>
      <c r="C203" s="30">
        <v>3.6878177844576511E-2</v>
      </c>
      <c r="D203" s="30">
        <v>6.057392176203346E-2</v>
      </c>
      <c r="E203" s="30">
        <v>5.7364623271748183E-2</v>
      </c>
      <c r="F203" s="27"/>
      <c r="G203" s="31"/>
      <c r="H203" s="31"/>
      <c r="I203" s="31"/>
      <c r="J203" s="28"/>
      <c r="K203" s="31"/>
      <c r="L203" s="31"/>
      <c r="M203" s="31"/>
      <c r="N203" s="32"/>
      <c r="O203" s="10"/>
      <c r="P203" s="10"/>
    </row>
    <row r="204" spans="1:16" s="6" customFormat="1" ht="20.100000000000001" customHeight="1" thickBot="1" x14ac:dyDescent="0.35">
      <c r="A204" s="77"/>
      <c r="B204" s="19">
        <f>B203*B203</f>
        <v>3.288699996784516E-3</v>
      </c>
      <c r="C204" s="19">
        <f>C203*C203</f>
        <v>1.3600000011362138E-3</v>
      </c>
      <c r="D204" s="19">
        <f>D203*D203</f>
        <v>3.6691999976329508E-3</v>
      </c>
      <c r="E204" s="19">
        <f>E203*E203</f>
        <v>3.290700003109593E-3</v>
      </c>
      <c r="F204" s="20">
        <f>SQRT(B204+C204+D204+E204)</f>
        <v>0.10774321323713747</v>
      </c>
      <c r="G204" s="21">
        <f>F204/F198</f>
        <v>2.9729810941573438E-4</v>
      </c>
      <c r="H204" s="22">
        <f>G204*1000000</f>
        <v>297.29810941573436</v>
      </c>
      <c r="I204" s="21">
        <f>DEGREES(ATAN(G204))</f>
        <v>1.703392642488567E-2</v>
      </c>
      <c r="J204" s="21" t="s">
        <v>12</v>
      </c>
      <c r="K204" s="37"/>
      <c r="L204" s="37"/>
      <c r="M204" s="37">
        <v>1</v>
      </c>
      <c r="N204" s="38">
        <v>1</v>
      </c>
      <c r="O204" s="10"/>
      <c r="P204" s="10"/>
    </row>
    <row r="205" spans="1:16" s="6" customFormat="1" ht="20.100000000000001" customHeight="1" x14ac:dyDescent="0.3">
      <c r="A205" s="76" t="s">
        <v>56</v>
      </c>
      <c r="B205" s="17">
        <v>4.1819851741899026E-2</v>
      </c>
      <c r="C205" s="17">
        <v>6.6926908728929341E-2</v>
      </c>
      <c r="D205" s="17">
        <v>8.3351664658062416E-2</v>
      </c>
      <c r="E205" s="17">
        <v>0.17835319204449676</v>
      </c>
      <c r="F205" s="23"/>
      <c r="G205" s="18"/>
      <c r="H205" s="18"/>
      <c r="I205" s="18"/>
      <c r="J205" s="24"/>
      <c r="K205" s="18"/>
      <c r="L205" s="18"/>
      <c r="M205" s="18"/>
      <c r="N205" s="36"/>
      <c r="O205" s="10"/>
      <c r="P205" s="10"/>
    </row>
    <row r="206" spans="1:16" s="6" customFormat="1" ht="20.100000000000001" customHeight="1" thickBot="1" x14ac:dyDescent="0.35">
      <c r="A206" s="77"/>
      <c r="B206" s="26">
        <f>B205*B205</f>
        <v>1.7488999997144151E-3</v>
      </c>
      <c r="C206" s="26">
        <f>C205*C205</f>
        <v>4.4792111120104386E-3</v>
      </c>
      <c r="D206" s="26">
        <f>D205*D205</f>
        <v>6.9475000012700914E-3</v>
      </c>
      <c r="E206" s="26">
        <f>E205*E205</f>
        <v>3.1809861112461139E-2</v>
      </c>
      <c r="F206" s="27">
        <f>SQRT(B206+C206+D206+E206)</f>
        <v>0.21209778929884227</v>
      </c>
      <c r="G206" s="28">
        <f>F206/F198</f>
        <v>5.8524588115836922E-4</v>
      </c>
      <c r="H206" s="29">
        <f>G206*1000000</f>
        <v>585.24588115836923</v>
      </c>
      <c r="I206" s="28">
        <f>DEGREES(ATAN(G206))</f>
        <v>3.3532115139397627E-2</v>
      </c>
      <c r="J206" s="28" t="s">
        <v>87</v>
      </c>
      <c r="K206" s="31">
        <v>1</v>
      </c>
      <c r="L206" s="31">
        <v>1</v>
      </c>
      <c r="M206" s="31">
        <v>1</v>
      </c>
      <c r="N206" s="32">
        <v>1</v>
      </c>
      <c r="O206" s="10"/>
      <c r="P206" s="10"/>
    </row>
    <row r="207" spans="1:16" s="6" customFormat="1" ht="20.100000000000001" customHeight="1" x14ac:dyDescent="0.3">
      <c r="A207" s="76" t="s">
        <v>57</v>
      </c>
      <c r="B207" s="17">
        <v>5.9999999939464059E-3</v>
      </c>
      <c r="C207" s="17">
        <v>4.6490142310500533E-2</v>
      </c>
      <c r="D207" s="17">
        <v>9.4767698440583775E-2</v>
      </c>
      <c r="E207" s="17">
        <v>4.5945620051218106E-2</v>
      </c>
      <c r="F207" s="23"/>
      <c r="G207" s="18"/>
      <c r="H207" s="18"/>
      <c r="I207" s="18"/>
      <c r="J207" s="24"/>
      <c r="K207" s="18"/>
      <c r="L207" s="18"/>
      <c r="M207" s="18"/>
      <c r="N207" s="36"/>
      <c r="O207" s="10"/>
      <c r="P207" s="10"/>
    </row>
    <row r="208" spans="1:16" s="6" customFormat="1" ht="20.100000000000001" customHeight="1" thickBot="1" x14ac:dyDescent="0.35">
      <c r="A208" s="77"/>
      <c r="B208" s="19">
        <f>B207*B207</f>
        <v>3.599999992735687E-5</v>
      </c>
      <c r="C208" s="19">
        <f>C207*C207</f>
        <v>2.161333332050592E-3</v>
      </c>
      <c r="D208" s="19">
        <f>D207*D207</f>
        <v>8.9809166677254238E-3</v>
      </c>
      <c r="E208" s="19">
        <f>E207*E207</f>
        <v>2.1110000018908955E-3</v>
      </c>
      <c r="F208" s="20">
        <f>SQRT(B208+C208+D208+E208)</f>
        <v>0.11527900937115251</v>
      </c>
      <c r="G208" s="21">
        <f>F208/F198</f>
        <v>3.180917898367379E-4</v>
      </c>
      <c r="H208" s="22">
        <f>G208*1000000</f>
        <v>318.09178983673792</v>
      </c>
      <c r="I208" s="21">
        <f>DEGREES(ATAN(G208))</f>
        <v>1.8225316440713801E-2</v>
      </c>
      <c r="J208" s="21" t="s">
        <v>91</v>
      </c>
      <c r="K208" s="37">
        <v>1</v>
      </c>
      <c r="L208" s="37">
        <v>1</v>
      </c>
      <c r="M208" s="37">
        <v>1</v>
      </c>
      <c r="N208" s="38">
        <v>1</v>
      </c>
      <c r="O208" s="10"/>
      <c r="P208" s="10"/>
    </row>
    <row r="209" spans="1:16" s="6" customFormat="1" ht="20.100000000000001" customHeight="1" x14ac:dyDescent="0.3">
      <c r="A209" s="76" t="s">
        <v>58</v>
      </c>
      <c r="B209" s="30">
        <v>4.6520604742818585E-2</v>
      </c>
      <c r="C209" s="30">
        <v>3.7379138588833551E-2</v>
      </c>
      <c r="D209" s="30">
        <v>7.5906521436056695E-2</v>
      </c>
      <c r="E209" s="30">
        <v>1.8047160425568677E-2</v>
      </c>
      <c r="F209" s="27"/>
      <c r="G209" s="31"/>
      <c r="H209" s="31"/>
      <c r="I209" s="31"/>
      <c r="J209" s="28"/>
      <c r="K209" s="31"/>
      <c r="L209" s="31"/>
      <c r="M209" s="31"/>
      <c r="N209" s="32"/>
      <c r="O209" s="10"/>
      <c r="P209" s="10"/>
    </row>
    <row r="210" spans="1:16" s="6" customFormat="1" ht="20.100000000000001" customHeight="1" thickBot="1" x14ac:dyDescent="0.35">
      <c r="A210" s="77"/>
      <c r="B210" s="19">
        <f>B209*B209</f>
        <v>2.164166665637555E-3</v>
      </c>
      <c r="C210" s="19">
        <f>C209*C209</f>
        <v>1.3972000016432254E-3</v>
      </c>
      <c r="D210" s="19">
        <f>D209*D209</f>
        <v>5.7617999965225344E-3</v>
      </c>
      <c r="E210" s="19">
        <f>E209*E209</f>
        <v>3.2569999942621219E-4</v>
      </c>
      <c r="F210" s="20">
        <f>SQRT(B210+C210+D210+E210)</f>
        <v>9.8228644820284108E-2</v>
      </c>
      <c r="G210" s="21">
        <f>F210/F198</f>
        <v>2.7104436110760277E-4</v>
      </c>
      <c r="H210" s="22">
        <f>G210*1000000</f>
        <v>271.04436110760275</v>
      </c>
      <c r="I210" s="21">
        <f>DEGREES(ATAN(G210))</f>
        <v>1.5529697571988833E-2</v>
      </c>
      <c r="J210" s="21" t="s">
        <v>94</v>
      </c>
      <c r="K210" s="37"/>
      <c r="L210" s="37"/>
      <c r="M210" s="37">
        <v>1</v>
      </c>
      <c r="N210" s="38">
        <v>1</v>
      </c>
      <c r="O210" s="10"/>
      <c r="P210" s="10"/>
    </row>
    <row r="211" spans="1:16" s="6" customFormat="1" ht="24.9" customHeight="1" thickBot="1" x14ac:dyDescent="0.35">
      <c r="A211" s="40"/>
      <c r="B211" s="34"/>
      <c r="C211" s="34" t="s">
        <v>22</v>
      </c>
      <c r="D211" s="74" t="s">
        <v>118</v>
      </c>
      <c r="E211" s="74"/>
      <c r="F211" s="61">
        <v>398.40199999999999</v>
      </c>
      <c r="G211" s="41"/>
      <c r="H211" s="41"/>
      <c r="I211" s="41"/>
      <c r="J211" s="41"/>
      <c r="K211" s="41"/>
      <c r="L211" s="41"/>
      <c r="M211" s="41"/>
      <c r="N211" s="42"/>
      <c r="O211" s="8"/>
      <c r="P211" s="8"/>
    </row>
    <row r="212" spans="1:16" s="6" customFormat="1" ht="20.100000000000001" customHeight="1" x14ac:dyDescent="0.3">
      <c r="A212" s="75" t="s">
        <v>53</v>
      </c>
      <c r="B212" s="17">
        <v>2.4580572528386409E-2</v>
      </c>
      <c r="C212" s="17">
        <v>3.5802488472143394E-2</v>
      </c>
      <c r="D212" s="17">
        <v>4.8601483176543885E-2</v>
      </c>
      <c r="E212" s="17">
        <v>2.4001602526929379E-2</v>
      </c>
      <c r="F212" s="18"/>
      <c r="G212" s="18"/>
      <c r="H212" s="18"/>
      <c r="I212" s="18"/>
      <c r="J212" s="18"/>
      <c r="K212" s="18"/>
      <c r="L212" s="18"/>
      <c r="M212" s="18"/>
      <c r="N212" s="36"/>
      <c r="O212" s="10"/>
      <c r="P212" s="10"/>
    </row>
    <row r="213" spans="1:16" s="6" customFormat="1" ht="20.100000000000001" customHeight="1" thickBot="1" x14ac:dyDescent="0.35">
      <c r="A213" s="76"/>
      <c r="B213" s="26">
        <f>B212*B212</f>
        <v>6.0420454582326463E-4</v>
      </c>
      <c r="C213" s="26">
        <f>C212*C212</f>
        <v>1.2818181807979607E-3</v>
      </c>
      <c r="D213" s="26">
        <f>D212*D212</f>
        <v>2.3621041669598781E-3</v>
      </c>
      <c r="E213" s="26">
        <f>E212*E212</f>
        <v>5.760769238607028E-4</v>
      </c>
      <c r="F213" s="27">
        <f>SQRT(B213+C213+D213+E213)</f>
        <v>6.9456488663348123E-2</v>
      </c>
      <c r="G213" s="28">
        <f>F213/F211</f>
        <v>1.7433770077295829E-4</v>
      </c>
      <c r="H213" s="29">
        <f>G213*1000000</f>
        <v>174.3377007729583</v>
      </c>
      <c r="I213" s="28">
        <f>DEGREES(ATAN(G213))</f>
        <v>9.9888143631063527E-3</v>
      </c>
      <c r="J213" s="28" t="s">
        <v>64</v>
      </c>
      <c r="K213" s="31"/>
      <c r="L213" s="31"/>
      <c r="M213" s="31">
        <v>1</v>
      </c>
      <c r="N213" s="32">
        <v>1</v>
      </c>
      <c r="O213" s="10"/>
      <c r="P213" s="10"/>
    </row>
    <row r="214" spans="1:16" s="6" customFormat="1" ht="20.100000000000001" customHeight="1" x14ac:dyDescent="0.3">
      <c r="A214" s="75" t="s">
        <v>54</v>
      </c>
      <c r="B214" s="17">
        <v>3.0853889532004953E-2</v>
      </c>
      <c r="C214" s="17">
        <v>3.1930588794904131E-2</v>
      </c>
      <c r="D214" s="17">
        <v>3.8711788437053481E-2</v>
      </c>
      <c r="E214" s="17">
        <v>4.4652360884866002E-2</v>
      </c>
      <c r="F214" s="23"/>
      <c r="G214" s="24"/>
      <c r="H214" s="18"/>
      <c r="I214" s="18"/>
      <c r="J214" s="24"/>
      <c r="K214" s="18"/>
      <c r="L214" s="18"/>
      <c r="M214" s="18"/>
      <c r="N214" s="36"/>
      <c r="O214" s="10"/>
      <c r="P214" s="10"/>
    </row>
    <row r="215" spans="1:16" s="6" customFormat="1" ht="20.100000000000001" customHeight="1" thickBot="1" x14ac:dyDescent="0.35">
      <c r="A215" s="76"/>
      <c r="B215" s="19">
        <f>B214*B214</f>
        <v>9.5196249925316484E-4</v>
      </c>
      <c r="C215" s="19">
        <f>C214*C214</f>
        <v>1.0195625007892572E-3</v>
      </c>
      <c r="D215" s="19">
        <f>D214*D214</f>
        <v>1.4986025639951875E-3</v>
      </c>
      <c r="E215" s="19">
        <f>E214*E214</f>
        <v>1.9938333325923113E-3</v>
      </c>
      <c r="F215" s="20">
        <f>SQRT(B215+C215+D215+E215)</f>
        <v>7.3918609947900935E-2</v>
      </c>
      <c r="G215" s="21">
        <f>F215/F211</f>
        <v>1.8553774817370631E-4</v>
      </c>
      <c r="H215" s="22">
        <f>G215*1000000</f>
        <v>185.53774817370632</v>
      </c>
      <c r="I215" s="21">
        <f>DEGREES(ATAN(G215))</f>
        <v>1.0630529788731776E-2</v>
      </c>
      <c r="J215" s="21" t="s">
        <v>76</v>
      </c>
      <c r="K215" s="37"/>
      <c r="L215" s="37"/>
      <c r="M215" s="37">
        <v>1</v>
      </c>
      <c r="N215" s="38">
        <v>1</v>
      </c>
      <c r="O215" s="14"/>
      <c r="P215" s="10"/>
    </row>
    <row r="216" spans="1:16" s="6" customFormat="1" ht="20.100000000000001" customHeight="1" x14ac:dyDescent="0.3">
      <c r="A216" s="76" t="s">
        <v>55</v>
      </c>
      <c r="B216" s="30">
        <v>5.7347188220387195E-2</v>
      </c>
      <c r="C216" s="30">
        <v>3.6878177844576511E-2</v>
      </c>
      <c r="D216" s="30">
        <v>1.9367999996308238E-2</v>
      </c>
      <c r="E216" s="30">
        <v>1.4726800007155911E-2</v>
      </c>
      <c r="F216" s="27"/>
      <c r="G216" s="31"/>
      <c r="H216" s="31"/>
      <c r="I216" s="31"/>
      <c r="J216" s="28"/>
      <c r="K216" s="31"/>
      <c r="L216" s="31"/>
      <c r="M216" s="31"/>
      <c r="N216" s="32"/>
      <c r="O216" s="15"/>
      <c r="P216" s="10"/>
    </row>
    <row r="217" spans="1:16" s="6" customFormat="1" ht="20.100000000000001" customHeight="1" thickBot="1" x14ac:dyDescent="0.35">
      <c r="A217" s="77"/>
      <c r="B217" s="19">
        <f>B216*B216</f>
        <v>3.288699996784516E-3</v>
      </c>
      <c r="C217" s="19">
        <f>C216*C216</f>
        <v>1.3600000011362138E-3</v>
      </c>
      <c r="D217" s="19">
        <f>D216*D216</f>
        <v>3.7511942385699587E-4</v>
      </c>
      <c r="E217" s="19">
        <f>E216*E216</f>
        <v>2.1687863845076734E-4</v>
      </c>
      <c r="F217" s="20">
        <f>SQRT(B217+C217+D217+E217)</f>
        <v>7.2392665790316724E-2</v>
      </c>
      <c r="G217" s="21">
        <f>F217/F211</f>
        <v>1.8170758628299237E-4</v>
      </c>
      <c r="H217" s="22">
        <f>G217*1000000</f>
        <v>181.70758628299237</v>
      </c>
      <c r="I217" s="21">
        <f>DEGREES(ATAN(G217))</f>
        <v>1.0411077684941619E-2</v>
      </c>
      <c r="J217" s="21" t="s">
        <v>10</v>
      </c>
      <c r="K217" s="37"/>
      <c r="L217" s="37"/>
      <c r="M217" s="37">
        <v>1</v>
      </c>
      <c r="N217" s="38">
        <v>1</v>
      </c>
      <c r="O217" s="15"/>
      <c r="P217" s="10"/>
    </row>
    <row r="218" spans="1:16" s="6" customFormat="1" ht="20.100000000000001" customHeight="1" x14ac:dyDescent="0.3">
      <c r="A218" s="76" t="s">
        <v>56</v>
      </c>
      <c r="B218" s="17">
        <v>4.1819851741899026E-2</v>
      </c>
      <c r="C218" s="17">
        <v>6.6926908728929341E-2</v>
      </c>
      <c r="D218" s="17">
        <v>0.27017708184892392</v>
      </c>
      <c r="E218" s="17">
        <v>0.17938053903958487</v>
      </c>
      <c r="F218" s="18"/>
      <c r="G218" s="18"/>
      <c r="H218" s="18"/>
      <c r="I218" s="18"/>
      <c r="J218" s="18"/>
      <c r="K218" s="18"/>
      <c r="L218" s="18"/>
      <c r="M218" s="18"/>
      <c r="N218" s="36"/>
      <c r="O218" s="10"/>
      <c r="P218" s="10"/>
    </row>
    <row r="219" spans="1:16" s="6" customFormat="1" ht="20.100000000000001" customHeight="1" thickBot="1" x14ac:dyDescent="0.35">
      <c r="A219" s="77"/>
      <c r="B219" s="26">
        <f>B218*B218</f>
        <v>1.7488999997144151E-3</v>
      </c>
      <c r="C219" s="26">
        <f>C218*C218</f>
        <v>4.4792111120104386E-3</v>
      </c>
      <c r="D219" s="26">
        <f>D218*D218</f>
        <v>7.2995655556400127E-2</v>
      </c>
      <c r="E219" s="26">
        <f>E218*E218</f>
        <v>3.2177377786132035E-2</v>
      </c>
      <c r="F219" s="27">
        <f>SQRT(B219+C219+D219+E219)</f>
        <v>0.33376809981521155</v>
      </c>
      <c r="G219" s="28">
        <f>F219/F211</f>
        <v>8.3776712921925986E-4</v>
      </c>
      <c r="H219" s="29">
        <f>G219*1000000</f>
        <v>837.76712921925991</v>
      </c>
      <c r="I219" s="28">
        <f>DEGREES(ATAN(G219))</f>
        <v>4.8000509489277365E-2</v>
      </c>
      <c r="J219" s="28" t="s">
        <v>9</v>
      </c>
      <c r="K219" s="31">
        <v>1</v>
      </c>
      <c r="L219" s="31">
        <v>1</v>
      </c>
      <c r="M219" s="31">
        <v>1</v>
      </c>
      <c r="N219" s="32">
        <v>1</v>
      </c>
      <c r="O219" s="10"/>
      <c r="P219" s="10"/>
    </row>
    <row r="220" spans="1:16" s="6" customFormat="1" ht="20.100000000000001" customHeight="1" x14ac:dyDescent="0.3">
      <c r="A220" s="76" t="s">
        <v>57</v>
      </c>
      <c r="B220" s="17">
        <v>5.9999999939464059E-3</v>
      </c>
      <c r="C220" s="17">
        <v>4.6490142310500533E-2</v>
      </c>
      <c r="D220" s="17">
        <v>6.9172248754909071E-2</v>
      </c>
      <c r="E220" s="17">
        <v>6.5698300336300988E-2</v>
      </c>
      <c r="F220" s="23"/>
      <c r="G220" s="24"/>
      <c r="H220" s="18"/>
      <c r="I220" s="18"/>
      <c r="J220" s="24"/>
      <c r="K220" s="18"/>
      <c r="L220" s="18"/>
      <c r="M220" s="18"/>
      <c r="N220" s="36"/>
      <c r="O220" s="10"/>
      <c r="P220" s="10"/>
    </row>
    <row r="221" spans="1:16" s="6" customFormat="1" ht="20.100000000000001" customHeight="1" thickBot="1" x14ac:dyDescent="0.35">
      <c r="A221" s="77"/>
      <c r="B221" s="19">
        <f>B220*B220</f>
        <v>3.599999992735687E-5</v>
      </c>
      <c r="C221" s="19">
        <f>C220*C220</f>
        <v>2.161333332050592E-3</v>
      </c>
      <c r="D221" s="19">
        <f>D220*D220</f>
        <v>4.7847999978110197E-3</v>
      </c>
      <c r="E221" s="19">
        <f>E220*E220</f>
        <v>4.3162666670788063E-3</v>
      </c>
      <c r="F221" s="20">
        <f>SQRT(B221+C221+D221+E221)</f>
        <v>0.10629393207924794</v>
      </c>
      <c r="G221" s="21">
        <f>F221/F211</f>
        <v>2.6680069899058723E-4</v>
      </c>
      <c r="H221" s="22">
        <f>G221*1000000</f>
        <v>266.80069899058725</v>
      </c>
      <c r="I221" s="21">
        <f>DEGREES(ATAN(G221))</f>
        <v>1.5286553660588661E-2</v>
      </c>
      <c r="J221" s="21" t="s">
        <v>97</v>
      </c>
      <c r="K221" s="37">
        <v>1</v>
      </c>
      <c r="L221" s="37">
        <v>1</v>
      </c>
      <c r="M221" s="37">
        <v>1</v>
      </c>
      <c r="N221" s="38">
        <v>1</v>
      </c>
      <c r="O221" s="14"/>
      <c r="P221" s="10"/>
    </row>
    <row r="222" spans="1:16" s="6" customFormat="1" ht="20.100000000000001" customHeight="1" x14ac:dyDescent="0.3">
      <c r="A222" s="76" t="s">
        <v>58</v>
      </c>
      <c r="B222" s="30">
        <v>4.6520604742818585E-2</v>
      </c>
      <c r="C222" s="30">
        <v>3.7379138588833551E-2</v>
      </c>
      <c r="D222" s="30">
        <v>4.3992423595287378E-2</v>
      </c>
      <c r="E222" s="30">
        <v>3.9576929296413682E-2</v>
      </c>
      <c r="F222" s="27"/>
      <c r="G222" s="31"/>
      <c r="H222" s="31"/>
      <c r="I222" s="31"/>
      <c r="J222" s="28"/>
      <c r="K222" s="31"/>
      <c r="L222" s="31"/>
      <c r="M222" s="31"/>
      <c r="N222" s="32"/>
      <c r="O222" s="15"/>
      <c r="P222" s="10"/>
    </row>
    <row r="223" spans="1:16" s="6" customFormat="1" ht="20.100000000000001" customHeight="1" thickBot="1" x14ac:dyDescent="0.35">
      <c r="A223" s="77"/>
      <c r="B223" s="19">
        <f>B222*B222</f>
        <v>2.164166665637555E-3</v>
      </c>
      <c r="C223" s="19">
        <f>C222*C222</f>
        <v>1.3972000016432254E-3</v>
      </c>
      <c r="D223" s="19">
        <f>D222*D222</f>
        <v>1.9353333337871976E-3</v>
      </c>
      <c r="E223" s="19">
        <f>E222*E222</f>
        <v>1.5663333325333275E-3</v>
      </c>
      <c r="F223" s="20">
        <f>SQRT(B223+C223+D223+E223)</f>
        <v>8.404185465350765E-2</v>
      </c>
      <c r="G223" s="21">
        <f>F223/F211</f>
        <v>2.1094737138244198E-4</v>
      </c>
      <c r="H223" s="22">
        <f>G223*1000000</f>
        <v>210.94737138244199</v>
      </c>
      <c r="I223" s="21">
        <f>DEGREES(ATAN(G223))</f>
        <v>1.2086393900316041E-2</v>
      </c>
      <c r="J223" s="21" t="s">
        <v>96</v>
      </c>
      <c r="K223" s="37"/>
      <c r="L223" s="37"/>
      <c r="M223" s="37"/>
      <c r="N223" s="38">
        <v>1</v>
      </c>
      <c r="O223" s="15"/>
      <c r="P223" s="10"/>
    </row>
    <row r="224" spans="1:16" s="6" customFormat="1" ht="24.9" customHeight="1" thickBot="1" x14ac:dyDescent="0.35">
      <c r="A224" s="33"/>
      <c r="B224" s="26"/>
      <c r="C224" s="34" t="s">
        <v>105</v>
      </c>
      <c r="D224" s="74" t="s">
        <v>119</v>
      </c>
      <c r="E224" s="74"/>
      <c r="F224" s="61">
        <v>393.68099999999998</v>
      </c>
      <c r="G224" s="31"/>
      <c r="H224" s="31"/>
      <c r="I224" s="31"/>
      <c r="J224" s="28"/>
      <c r="K224" s="31"/>
      <c r="L224" s="31"/>
      <c r="M224" s="31"/>
      <c r="N224" s="32"/>
      <c r="O224" s="15"/>
      <c r="P224" s="10"/>
    </row>
    <row r="225" spans="1:16" s="6" customFormat="1" ht="20.100000000000001" customHeight="1" x14ac:dyDescent="0.3">
      <c r="A225" s="75" t="s">
        <v>53</v>
      </c>
      <c r="B225" s="17">
        <v>2.4580572528386409E-2</v>
      </c>
      <c r="C225" s="17">
        <v>3.5802488472143394E-2</v>
      </c>
      <c r="D225" s="17">
        <v>5.6653241253049623E-2</v>
      </c>
      <c r="E225" s="17">
        <v>2.0962420593744466E-2</v>
      </c>
      <c r="F225" s="23"/>
      <c r="G225" s="18"/>
      <c r="H225" s="18"/>
      <c r="I225" s="18"/>
      <c r="J225" s="24"/>
      <c r="K225" s="18"/>
      <c r="L225" s="18"/>
      <c r="M225" s="18"/>
      <c r="N225" s="36"/>
      <c r="O225" s="10"/>
      <c r="P225" s="10"/>
    </row>
    <row r="226" spans="1:16" s="6" customFormat="1" ht="20.100000000000001" customHeight="1" thickBot="1" x14ac:dyDescent="0.35">
      <c r="A226" s="76"/>
      <c r="B226" s="26">
        <f>B225*B225</f>
        <v>6.0420454582326463E-4</v>
      </c>
      <c r="C226" s="26">
        <f>C225*C225</f>
        <v>1.2818181807979607E-3</v>
      </c>
      <c r="D226" s="26">
        <f>D225*D225</f>
        <v>3.2095897444762438E-3</v>
      </c>
      <c r="E226" s="26">
        <f>E225*E225</f>
        <v>4.3942307714904208E-4</v>
      </c>
      <c r="F226" s="27">
        <f>SQRT(B226+C226+D226+E226)</f>
        <v>7.4397819512714958E-2</v>
      </c>
      <c r="G226" s="28">
        <f>F226/F224</f>
        <v>1.8897995969507027E-4</v>
      </c>
      <c r="H226" s="29">
        <f>G226*1000000</f>
        <v>188.97995969507028</v>
      </c>
      <c r="I226" s="28">
        <f>DEGREES(ATAN(G226))</f>
        <v>1.0827753974181203E-2</v>
      </c>
      <c r="J226" s="28" t="s">
        <v>71</v>
      </c>
      <c r="K226" s="31"/>
      <c r="L226" s="31"/>
      <c r="M226" s="31">
        <v>1</v>
      </c>
      <c r="N226" s="32">
        <v>1</v>
      </c>
      <c r="O226" s="10"/>
      <c r="P226" s="10"/>
    </row>
    <row r="227" spans="1:16" s="6" customFormat="1" ht="20.100000000000001" customHeight="1" x14ac:dyDescent="0.3">
      <c r="A227" s="75" t="s">
        <v>54</v>
      </c>
      <c r="B227" s="17">
        <v>3.0853889532004953E-2</v>
      </c>
      <c r="C227" s="17">
        <v>3.1930588794904131E-2</v>
      </c>
      <c r="D227" s="17">
        <v>3.0666945377225537E-2</v>
      </c>
      <c r="E227" s="17">
        <v>4.8584581299006759E-2</v>
      </c>
      <c r="F227" s="23"/>
      <c r="G227" s="18"/>
      <c r="H227" s="18"/>
      <c r="I227" s="18"/>
      <c r="J227" s="24"/>
      <c r="K227" s="18"/>
      <c r="L227" s="18"/>
      <c r="M227" s="18"/>
      <c r="N227" s="36"/>
      <c r="O227" s="10"/>
      <c r="P227" s="10"/>
    </row>
    <row r="228" spans="1:16" s="6" customFormat="1" ht="20.100000000000001" customHeight="1" thickBot="1" x14ac:dyDescent="0.35">
      <c r="A228" s="76"/>
      <c r="B228" s="19">
        <f>B227*B227</f>
        <v>9.5196249925316484E-4</v>
      </c>
      <c r="C228" s="19">
        <f>C227*C227</f>
        <v>1.0195625007892572E-3</v>
      </c>
      <c r="D228" s="19">
        <f>D227*D227</f>
        <v>9.4046153876973474E-4</v>
      </c>
      <c r="E228" s="19">
        <f>E227*E227</f>
        <v>2.3604615399997974E-3</v>
      </c>
      <c r="F228" s="20">
        <f>SQRT(B228+C228+D228+E228)</f>
        <v>7.2611624956421095E-2</v>
      </c>
      <c r="G228" s="21">
        <f>F228/F224</f>
        <v>1.8444279748431114E-4</v>
      </c>
      <c r="H228" s="22">
        <f>G228*1000000</f>
        <v>184.44279748431114</v>
      </c>
      <c r="I228" s="21">
        <f>DEGREES(ATAN(G228))</f>
        <v>1.0567793737601416E-2</v>
      </c>
      <c r="J228" s="21" t="s">
        <v>77</v>
      </c>
      <c r="K228" s="37"/>
      <c r="L228" s="37"/>
      <c r="M228" s="37">
        <v>1</v>
      </c>
      <c r="N228" s="38">
        <v>1</v>
      </c>
      <c r="O228" s="10"/>
      <c r="P228" s="10"/>
    </row>
    <row r="229" spans="1:16" s="6" customFormat="1" ht="20.100000000000001" customHeight="1" x14ac:dyDescent="0.3">
      <c r="A229" s="76" t="s">
        <v>55</v>
      </c>
      <c r="B229" s="30">
        <v>5.7347188220387195E-2</v>
      </c>
      <c r="C229" s="30">
        <v>3.6878177844576511E-2</v>
      </c>
      <c r="D229" s="30">
        <v>6.460263151775876E-2</v>
      </c>
      <c r="E229" s="30">
        <v>1.6364595897047335E-2</v>
      </c>
      <c r="F229" s="27"/>
      <c r="G229" s="31"/>
      <c r="H229" s="31"/>
      <c r="I229" s="31"/>
      <c r="J229" s="28"/>
      <c r="K229" s="31"/>
      <c r="L229" s="31"/>
      <c r="M229" s="31"/>
      <c r="N229" s="32"/>
      <c r="O229" s="10"/>
      <c r="P229" s="10"/>
    </row>
    <row r="230" spans="1:16" s="6" customFormat="1" ht="20.100000000000001" customHeight="1" thickBot="1" x14ac:dyDescent="0.35">
      <c r="A230" s="77"/>
      <c r="B230" s="19">
        <f>B229*B229</f>
        <v>3.288699996784516E-3</v>
      </c>
      <c r="C230" s="19">
        <f>C229*C229</f>
        <v>1.3600000011362138E-3</v>
      </c>
      <c r="D230" s="19">
        <f>D229*D229</f>
        <v>4.1734999990193176E-3</v>
      </c>
      <c r="E230" s="19">
        <f>E229*E229</f>
        <v>2.6779999887365847E-4</v>
      </c>
      <c r="F230" s="20">
        <f>SQRT(B230+C230+D230+E230)</f>
        <v>9.5341491470470011E-2</v>
      </c>
      <c r="G230" s="21">
        <f>F230/F224</f>
        <v>2.4217956027969349E-4</v>
      </c>
      <c r="H230" s="22">
        <f>G230*1000000</f>
        <v>242.17956027969348</v>
      </c>
      <c r="I230" s="21">
        <f>DEGREES(ATAN(G230))</f>
        <v>1.3875866417083018E-2</v>
      </c>
      <c r="J230" s="21" t="s">
        <v>11</v>
      </c>
      <c r="K230" s="37"/>
      <c r="L230" s="37"/>
      <c r="M230" s="37">
        <v>1</v>
      </c>
      <c r="N230" s="38">
        <v>1</v>
      </c>
      <c r="O230" s="10"/>
      <c r="P230" s="10"/>
    </row>
    <row r="231" spans="1:16" s="6" customFormat="1" ht="20.100000000000001" customHeight="1" x14ac:dyDescent="0.3">
      <c r="A231" s="76" t="s">
        <v>56</v>
      </c>
      <c r="B231" s="17">
        <v>4.1819851741899026E-2</v>
      </c>
      <c r="C231" s="17">
        <v>6.6926908728929341E-2</v>
      </c>
      <c r="D231" s="17">
        <v>4.5636568999261162E-2</v>
      </c>
      <c r="E231" s="17">
        <v>6.5587319118992321E-2</v>
      </c>
      <c r="F231" s="23"/>
      <c r="G231" s="18"/>
      <c r="H231" s="18"/>
      <c r="I231" s="18"/>
      <c r="J231" s="24"/>
      <c r="K231" s="18"/>
      <c r="L231" s="18"/>
      <c r="M231" s="18"/>
      <c r="N231" s="36"/>
      <c r="O231" s="10"/>
      <c r="P231" s="10"/>
    </row>
    <row r="232" spans="1:16" s="6" customFormat="1" ht="20.100000000000001" customHeight="1" thickBot="1" x14ac:dyDescent="0.35">
      <c r="A232" s="77"/>
      <c r="B232" s="26">
        <f>B231*B231</f>
        <v>1.7488999997144151E-3</v>
      </c>
      <c r="C232" s="26">
        <f>C231*C231</f>
        <v>4.4792111120104386E-3</v>
      </c>
      <c r="D232" s="26">
        <f>D231*D231</f>
        <v>2.0826964300243249E-3</v>
      </c>
      <c r="E232" s="26">
        <f>E231*E231</f>
        <v>4.3016964292165354E-3</v>
      </c>
      <c r="F232" s="27">
        <f>SQRT(B232+C232+D232+E232)</f>
        <v>0.11230540490539943</v>
      </c>
      <c r="G232" s="28">
        <f>F232/F224</f>
        <v>2.8527006613323844E-4</v>
      </c>
      <c r="H232" s="29">
        <f>G232*1000000</f>
        <v>285.27006613323846</v>
      </c>
      <c r="I232" s="28">
        <f>DEGREES(ATAN(G232))</f>
        <v>1.6344770367478705E-2</v>
      </c>
      <c r="J232" s="28" t="s">
        <v>84</v>
      </c>
      <c r="K232" s="31">
        <v>1</v>
      </c>
      <c r="L232" s="31">
        <v>1</v>
      </c>
      <c r="M232" s="31">
        <v>1</v>
      </c>
      <c r="N232" s="32">
        <v>1</v>
      </c>
      <c r="O232" s="10"/>
      <c r="P232" s="10"/>
    </row>
    <row r="233" spans="1:16" s="6" customFormat="1" ht="20.100000000000001" customHeight="1" x14ac:dyDescent="0.3">
      <c r="A233" s="76" t="s">
        <v>57</v>
      </c>
      <c r="B233" s="17">
        <v>5.9999999939464059E-3</v>
      </c>
      <c r="C233" s="17">
        <v>4.6490142310500533E-2</v>
      </c>
      <c r="D233" s="17">
        <v>6.7106631577305828E-2</v>
      </c>
      <c r="E233" s="17">
        <v>2.7509998165443722E-2</v>
      </c>
      <c r="F233" s="23"/>
      <c r="G233" s="18"/>
      <c r="H233" s="18"/>
      <c r="I233" s="18"/>
      <c r="J233" s="24"/>
      <c r="K233" s="18"/>
      <c r="L233" s="18"/>
      <c r="M233" s="18"/>
      <c r="N233" s="36"/>
      <c r="O233" s="10"/>
      <c r="P233" s="10"/>
    </row>
    <row r="234" spans="1:16" s="6" customFormat="1" ht="20.100000000000001" customHeight="1" thickBot="1" x14ac:dyDescent="0.35">
      <c r="A234" s="77"/>
      <c r="B234" s="19">
        <f>B233*B233</f>
        <v>3.599999992735687E-5</v>
      </c>
      <c r="C234" s="19">
        <f>C233*C233</f>
        <v>2.161333332050592E-3</v>
      </c>
      <c r="D234" s="19">
        <f>D233*D233</f>
        <v>4.5033000016522599E-3</v>
      </c>
      <c r="E234" s="19">
        <f>E233*E233</f>
        <v>7.5679999906271694E-4</v>
      </c>
      <c r="F234" s="20">
        <f>SQRT(B234+C234+D234+E234)</f>
        <v>8.6356431912700773E-2</v>
      </c>
      <c r="G234" s="21">
        <f>F234/F224</f>
        <v>2.1935636190900952E-4</v>
      </c>
      <c r="H234" s="22">
        <f>G234*1000000</f>
        <v>219.35636190900951</v>
      </c>
      <c r="I234" s="21">
        <f>DEGREES(ATAN(G234))</f>
        <v>1.256819354514835E-2</v>
      </c>
      <c r="J234" s="21" t="s">
        <v>81</v>
      </c>
      <c r="K234" s="37"/>
      <c r="L234" s="37"/>
      <c r="M234" s="37">
        <v>1</v>
      </c>
      <c r="N234" s="38">
        <v>1</v>
      </c>
      <c r="O234" s="10"/>
      <c r="P234" s="10"/>
    </row>
    <row r="235" spans="1:16" s="6" customFormat="1" ht="20.100000000000001" customHeight="1" x14ac:dyDescent="0.3">
      <c r="A235" s="76" t="s">
        <v>58</v>
      </c>
      <c r="B235" s="30">
        <v>4.6520604742818585E-2</v>
      </c>
      <c r="C235" s="30">
        <v>3.7379138588833551E-2</v>
      </c>
      <c r="D235" s="30">
        <v>6.0434537565286092E-2</v>
      </c>
      <c r="E235" s="30">
        <v>1.8823743856286643E-2</v>
      </c>
      <c r="F235" s="27"/>
      <c r="G235" s="31"/>
      <c r="H235" s="31"/>
      <c r="I235" s="31"/>
      <c r="J235" s="28"/>
      <c r="K235" s="31"/>
      <c r="L235" s="31"/>
      <c r="M235" s="31"/>
      <c r="N235" s="32"/>
      <c r="O235" s="10"/>
      <c r="P235" s="10"/>
    </row>
    <row r="236" spans="1:16" s="6" customFormat="1" ht="20.100000000000001" customHeight="1" thickBot="1" x14ac:dyDescent="0.35">
      <c r="A236" s="77"/>
      <c r="B236" s="19">
        <f>B235*B235</f>
        <v>2.164166665637555E-3</v>
      </c>
      <c r="C236" s="19">
        <f>C235*C235</f>
        <v>1.3972000016432254E-3</v>
      </c>
      <c r="D236" s="19">
        <f>D235*D235</f>
        <v>3.6523333307299758E-3</v>
      </c>
      <c r="E236" s="19">
        <f>E235*E235</f>
        <v>3.5433333276708914E-4</v>
      </c>
      <c r="F236" s="20">
        <f>SQRT(B236+C236+D236+E236)</f>
        <v>8.6994444252365022E-2</v>
      </c>
      <c r="G236" s="21">
        <f>F236/F224</f>
        <v>2.2097699470476103E-4</v>
      </c>
      <c r="H236" s="22">
        <f>G236*1000000</f>
        <v>220.97699470476104</v>
      </c>
      <c r="I236" s="21">
        <f>DEGREES(ATAN(G236))</f>
        <v>1.2661048959984364E-2</v>
      </c>
      <c r="J236" s="21" t="s">
        <v>91</v>
      </c>
      <c r="K236" s="37"/>
      <c r="L236" s="37"/>
      <c r="M236" s="37">
        <v>1</v>
      </c>
      <c r="N236" s="38">
        <v>1</v>
      </c>
      <c r="O236" s="10"/>
      <c r="P236" s="10"/>
    </row>
    <row r="237" spans="1:16" s="6" customFormat="1" ht="24.9" customHeight="1" thickBot="1" x14ac:dyDescent="0.35">
      <c r="A237" s="33"/>
      <c r="B237" s="30"/>
      <c r="C237" s="34" t="s">
        <v>21</v>
      </c>
      <c r="D237" s="74" t="s">
        <v>120</v>
      </c>
      <c r="E237" s="74"/>
      <c r="F237" s="61">
        <v>442.649</v>
      </c>
      <c r="G237" s="31"/>
      <c r="H237" s="31"/>
      <c r="I237" s="31"/>
      <c r="J237" s="28"/>
      <c r="K237" s="31"/>
      <c r="L237" s="31"/>
      <c r="M237" s="31"/>
      <c r="N237" s="32"/>
      <c r="O237" s="10"/>
      <c r="P237" s="10"/>
    </row>
    <row r="238" spans="1:16" s="6" customFormat="1" ht="20.100000000000001" customHeight="1" x14ac:dyDescent="0.3">
      <c r="A238" s="75" t="s">
        <v>53</v>
      </c>
      <c r="B238" s="17">
        <v>5.7749680854425056E-2</v>
      </c>
      <c r="C238" s="17">
        <v>2.6278830322324458E-2</v>
      </c>
      <c r="D238" s="17">
        <v>4.8601483176543885E-2</v>
      </c>
      <c r="E238" s="17">
        <v>2.4001602526929379E-2</v>
      </c>
      <c r="F238" s="23"/>
      <c r="G238" s="18"/>
      <c r="H238" s="18"/>
      <c r="I238" s="18"/>
      <c r="J238" s="24"/>
      <c r="K238" s="18"/>
      <c r="L238" s="18"/>
      <c r="M238" s="18"/>
      <c r="N238" s="36"/>
      <c r="O238" s="10"/>
      <c r="P238" s="10"/>
    </row>
    <row r="239" spans="1:16" s="6" customFormat="1" ht="20.100000000000001" customHeight="1" thickBot="1" x14ac:dyDescent="0.35">
      <c r="A239" s="76"/>
      <c r="B239" s="26">
        <f>B238*B238</f>
        <v>3.335025638787948E-3</v>
      </c>
      <c r="C239" s="26">
        <f>C238*C238</f>
        <v>6.9057692310951942E-4</v>
      </c>
      <c r="D239" s="26">
        <f>D238*D238</f>
        <v>2.3621041669598781E-3</v>
      </c>
      <c r="E239" s="26">
        <f>E238*E238</f>
        <v>5.760769238607028E-4</v>
      </c>
      <c r="F239" s="27">
        <f>SQRT(B239+C239+D239+E239)</f>
        <v>8.34492879101916E-2</v>
      </c>
      <c r="G239" s="28">
        <f>F239/F237</f>
        <v>1.8852248149254058E-4</v>
      </c>
      <c r="H239" s="29">
        <f>G239*1000000</f>
        <v>188.52248149254058</v>
      </c>
      <c r="I239" s="28">
        <f>DEGREES(ATAN(G239))</f>
        <v>1.0801542404890863E-2</v>
      </c>
      <c r="J239" s="28" t="s">
        <v>72</v>
      </c>
      <c r="K239" s="31"/>
      <c r="L239" s="31"/>
      <c r="M239" s="31">
        <v>1</v>
      </c>
      <c r="N239" s="32">
        <v>1</v>
      </c>
      <c r="O239" s="10"/>
      <c r="P239" s="10"/>
    </row>
    <row r="240" spans="1:16" s="6" customFormat="1" ht="20.100000000000001" customHeight="1" x14ac:dyDescent="0.3">
      <c r="A240" s="75" t="s">
        <v>54</v>
      </c>
      <c r="B240" s="17">
        <v>3.0802288089073974E-2</v>
      </c>
      <c r="C240" s="25">
        <v>2.6014281789733792E-2</v>
      </c>
      <c r="D240" s="17">
        <v>3.8711788437053481E-2</v>
      </c>
      <c r="E240" s="17">
        <v>4.4652360884866002E-2</v>
      </c>
      <c r="F240" s="23"/>
      <c r="G240" s="18"/>
      <c r="H240" s="18"/>
      <c r="I240" s="18"/>
      <c r="J240" s="24"/>
      <c r="K240" s="18"/>
      <c r="L240" s="18"/>
      <c r="M240" s="18"/>
      <c r="N240" s="36"/>
      <c r="O240" s="10"/>
      <c r="P240" s="10"/>
    </row>
    <row r="241" spans="1:16" s="6" customFormat="1" ht="20.100000000000001" customHeight="1" thickBot="1" x14ac:dyDescent="0.35">
      <c r="A241" s="76"/>
      <c r="B241" s="19">
        <f>B240*B240</f>
        <v>9.4878095152230841E-4</v>
      </c>
      <c r="C241" s="19">
        <f>C240*C240</f>
        <v>6.7674285703567521E-4</v>
      </c>
      <c r="D241" s="19">
        <f>D240*D240</f>
        <v>1.4986025639951875E-3</v>
      </c>
      <c r="E241" s="19">
        <f>E240*E240</f>
        <v>1.9938333325923113E-3</v>
      </c>
      <c r="F241" s="20">
        <f>SQRT(B241+C241+D241+E241)</f>
        <v>7.1539916865659567E-2</v>
      </c>
      <c r="G241" s="21">
        <f>F241/F237</f>
        <v>1.6161770808396624E-4</v>
      </c>
      <c r="H241" s="22">
        <f>G241*1000000</f>
        <v>161.61770808396625</v>
      </c>
      <c r="I241" s="21">
        <f>DEGREES(ATAN(G241))</f>
        <v>9.2600124871639166E-3</v>
      </c>
      <c r="J241" s="21" t="s">
        <v>78</v>
      </c>
      <c r="K241" s="37"/>
      <c r="L241" s="37"/>
      <c r="M241" s="37">
        <v>1</v>
      </c>
      <c r="N241" s="38">
        <v>1</v>
      </c>
      <c r="O241" s="10"/>
      <c r="P241" s="10"/>
    </row>
    <row r="242" spans="1:16" s="6" customFormat="1" ht="20.100000000000001" customHeight="1" x14ac:dyDescent="0.3">
      <c r="A242" s="76" t="s">
        <v>55</v>
      </c>
      <c r="B242" s="30">
        <v>6.057392176203346E-2</v>
      </c>
      <c r="C242" s="30">
        <v>5.7364623271748183E-2</v>
      </c>
      <c r="D242" s="30">
        <v>1.9367999996308238E-2</v>
      </c>
      <c r="E242" s="30">
        <v>1.4726800007155911E-2</v>
      </c>
      <c r="F242" s="27"/>
      <c r="G242" s="31"/>
      <c r="H242" s="31"/>
      <c r="I242" s="31"/>
      <c r="J242" s="28"/>
      <c r="K242" s="31"/>
      <c r="L242" s="31"/>
      <c r="M242" s="31"/>
      <c r="N242" s="32"/>
      <c r="O242" s="10"/>
      <c r="P242" s="10"/>
    </row>
    <row r="243" spans="1:16" s="6" customFormat="1" ht="20.100000000000001" customHeight="1" thickBot="1" x14ac:dyDescent="0.35">
      <c r="A243" s="77"/>
      <c r="B243" s="19">
        <f>B242*B242</f>
        <v>3.6691999976329508E-3</v>
      </c>
      <c r="C243" s="19">
        <f>C242*C242</f>
        <v>3.290700003109593E-3</v>
      </c>
      <c r="D243" s="19">
        <f>D242*D242</f>
        <v>3.7511942385699587E-4</v>
      </c>
      <c r="E243" s="19">
        <f>E242*E242</f>
        <v>2.1687863845076734E-4</v>
      </c>
      <c r="F243" s="20">
        <f>SQRT(B243+C243+D243+E243)</f>
        <v>8.6901657424069342E-2</v>
      </c>
      <c r="G243" s="21">
        <f>F243/F237</f>
        <v>1.9632182027762255E-4</v>
      </c>
      <c r="H243" s="22">
        <f>G243*1000000</f>
        <v>196.32182027762255</v>
      </c>
      <c r="I243" s="21">
        <f>DEGREES(ATAN(G243))</f>
        <v>1.124841158372058E-2</v>
      </c>
      <c r="J243" s="21" t="s">
        <v>81</v>
      </c>
      <c r="K243" s="37"/>
      <c r="L243" s="37"/>
      <c r="M243" s="37">
        <v>1</v>
      </c>
      <c r="N243" s="38">
        <v>1</v>
      </c>
      <c r="O243" s="10"/>
      <c r="P243" s="10"/>
    </row>
    <row r="244" spans="1:16" s="6" customFormat="1" ht="20.100000000000001" customHeight="1" x14ac:dyDescent="0.3">
      <c r="A244" s="76" t="s">
        <v>56</v>
      </c>
      <c r="B244" s="17">
        <v>8.3351664658062416E-2</v>
      </c>
      <c r="C244" s="17">
        <v>0.17835319204449676</v>
      </c>
      <c r="D244" s="17">
        <v>0.27017708184892392</v>
      </c>
      <c r="E244" s="17">
        <v>0.17938053903958487</v>
      </c>
      <c r="F244" s="23"/>
      <c r="G244" s="18"/>
      <c r="H244" s="18"/>
      <c r="I244" s="18"/>
      <c r="J244" s="24"/>
      <c r="K244" s="18"/>
      <c r="L244" s="18"/>
      <c r="M244" s="18"/>
      <c r="N244" s="36"/>
      <c r="O244" s="10"/>
      <c r="P244" s="10"/>
    </row>
    <row r="245" spans="1:16" s="6" customFormat="1" ht="20.100000000000001" customHeight="1" thickBot="1" x14ac:dyDescent="0.35">
      <c r="A245" s="77"/>
      <c r="B245" s="26">
        <f>B244*B244</f>
        <v>6.9475000012700914E-3</v>
      </c>
      <c r="C245" s="26">
        <f>C244*C244</f>
        <v>3.1809861112461139E-2</v>
      </c>
      <c r="D245" s="26">
        <f>D244*D244</f>
        <v>7.2995655556400127E-2</v>
      </c>
      <c r="E245" s="26">
        <f>E244*E244</f>
        <v>3.2177377786132035E-2</v>
      </c>
      <c r="F245" s="27">
        <f>SQRT(B245+C245+D245+E245)</f>
        <v>0.37938159477795358</v>
      </c>
      <c r="G245" s="28">
        <f>F245/F237</f>
        <v>8.5707094058261421E-4</v>
      </c>
      <c r="H245" s="29">
        <f>G245*1000000</f>
        <v>857.07094058261418</v>
      </c>
      <c r="I245" s="28">
        <f>DEGREES(ATAN(G245))</f>
        <v>4.9106535614621506E-2</v>
      </c>
      <c r="J245" s="28" t="s">
        <v>85</v>
      </c>
      <c r="K245" s="31">
        <v>1</v>
      </c>
      <c r="L245" s="31">
        <v>1</v>
      </c>
      <c r="M245" s="31">
        <v>1</v>
      </c>
      <c r="N245" s="32">
        <v>1</v>
      </c>
      <c r="O245" s="10"/>
      <c r="P245" s="10"/>
    </row>
    <row r="246" spans="1:16" s="6" customFormat="1" ht="20.100000000000001" customHeight="1" x14ac:dyDescent="0.3">
      <c r="A246" s="76" t="s">
        <v>57</v>
      </c>
      <c r="B246" s="17">
        <v>9.4767698440583775E-2</v>
      </c>
      <c r="C246" s="17">
        <v>4.5945620051218106E-2</v>
      </c>
      <c r="D246" s="17">
        <v>6.9172248754909071E-2</v>
      </c>
      <c r="E246" s="17">
        <v>6.5698300336300988E-2</v>
      </c>
      <c r="F246" s="23"/>
      <c r="G246" s="18"/>
      <c r="H246" s="18"/>
      <c r="I246" s="18"/>
      <c r="J246" s="24"/>
      <c r="K246" s="18"/>
      <c r="L246" s="18"/>
      <c r="M246" s="18"/>
      <c r="N246" s="36"/>
      <c r="O246" s="10"/>
      <c r="P246" s="10"/>
    </row>
    <row r="247" spans="1:16" s="6" customFormat="1" ht="20.100000000000001" customHeight="1" thickBot="1" x14ac:dyDescent="0.35">
      <c r="A247" s="77"/>
      <c r="B247" s="19">
        <f>B246*B246</f>
        <v>8.9809166677254238E-3</v>
      </c>
      <c r="C247" s="19">
        <f>C246*C246</f>
        <v>2.1110000018908955E-3</v>
      </c>
      <c r="D247" s="19">
        <f>D246*D246</f>
        <v>4.7847999978110197E-3</v>
      </c>
      <c r="E247" s="19">
        <f>E246*E246</f>
        <v>4.3162666670788063E-3</v>
      </c>
      <c r="F247" s="20">
        <f>SQRT(B247+C247+D247+E247)</f>
        <v>0.14210201734847447</v>
      </c>
      <c r="G247" s="21">
        <f>F247/F237</f>
        <v>3.2102640545550644E-4</v>
      </c>
      <c r="H247" s="22">
        <f>G247*1000000</f>
        <v>321.02640545550645</v>
      </c>
      <c r="I247" s="21">
        <f>DEGREES(ATAN(G247))</f>
        <v>1.8393457512992054E-2</v>
      </c>
      <c r="J247" s="21" t="s">
        <v>89</v>
      </c>
      <c r="K247" s="37">
        <v>1</v>
      </c>
      <c r="L247" s="37">
        <v>1</v>
      </c>
      <c r="M247" s="37">
        <v>1</v>
      </c>
      <c r="N247" s="38">
        <v>1</v>
      </c>
      <c r="O247" s="10"/>
      <c r="P247" s="10"/>
    </row>
    <row r="248" spans="1:16" s="6" customFormat="1" ht="20.100000000000001" customHeight="1" x14ac:dyDescent="0.3">
      <c r="A248" s="76" t="s">
        <v>58</v>
      </c>
      <c r="B248" s="30">
        <v>7.5906521436056695E-2</v>
      </c>
      <c r="C248" s="30">
        <v>1.8047160425568677E-2</v>
      </c>
      <c r="D248" s="30">
        <v>4.3992423595287378E-2</v>
      </c>
      <c r="E248" s="30">
        <v>3.9576929296413682E-2</v>
      </c>
      <c r="F248" s="27"/>
      <c r="G248" s="31"/>
      <c r="H248" s="31"/>
      <c r="I248" s="31"/>
      <c r="J248" s="28"/>
      <c r="K248" s="31"/>
      <c r="L248" s="31"/>
      <c r="M248" s="31"/>
      <c r="N248" s="32"/>
      <c r="O248" s="10"/>
      <c r="P248" s="10"/>
    </row>
    <row r="249" spans="1:16" s="6" customFormat="1" ht="20.100000000000001" customHeight="1" thickBot="1" x14ac:dyDescent="0.35">
      <c r="A249" s="77"/>
      <c r="B249" s="19">
        <f>B248*B248</f>
        <v>5.7617999965225344E-3</v>
      </c>
      <c r="C249" s="19">
        <f>C248*C248</f>
        <v>3.2569999942621219E-4</v>
      </c>
      <c r="D249" s="19">
        <f>D248*D248</f>
        <v>1.9353333337871976E-3</v>
      </c>
      <c r="E249" s="19">
        <f>E248*E248</f>
        <v>1.5663333325333275E-3</v>
      </c>
      <c r="F249" s="20">
        <f>SQRT(B249+C249+D249+E249)</f>
        <v>9.7924290460892641E-2</v>
      </c>
      <c r="G249" s="21">
        <f>F249/F237</f>
        <v>2.21223340526902E-4</v>
      </c>
      <c r="H249" s="22">
        <f>G249*1000000</f>
        <v>221.22334052690201</v>
      </c>
      <c r="I249" s="21">
        <f>DEGREES(ATAN(G249))</f>
        <v>1.2675163535203728E-2</v>
      </c>
      <c r="J249" s="21" t="s">
        <v>95</v>
      </c>
      <c r="K249" s="37"/>
      <c r="L249" s="37"/>
      <c r="M249" s="37">
        <v>1</v>
      </c>
      <c r="N249" s="38">
        <v>1</v>
      </c>
      <c r="O249" s="10"/>
      <c r="P249" s="10"/>
    </row>
    <row r="250" spans="1:16" s="6" customFormat="1" ht="24.9" customHeight="1" thickBot="1" x14ac:dyDescent="0.35">
      <c r="A250" s="33"/>
      <c r="B250" s="30"/>
      <c r="C250" s="34" t="s">
        <v>106</v>
      </c>
      <c r="D250" s="74" t="s">
        <v>121</v>
      </c>
      <c r="E250" s="74"/>
      <c r="F250" s="61">
        <v>655.529</v>
      </c>
      <c r="G250" s="31"/>
      <c r="H250" s="31"/>
      <c r="I250" s="31"/>
      <c r="J250" s="28"/>
      <c r="K250" s="31"/>
      <c r="L250" s="31"/>
      <c r="M250" s="31"/>
      <c r="N250" s="32"/>
      <c r="O250" s="10"/>
      <c r="P250" s="10"/>
    </row>
    <row r="251" spans="1:16" s="6" customFormat="1" ht="20.100000000000001" customHeight="1" x14ac:dyDescent="0.3">
      <c r="A251" s="75" t="s">
        <v>53</v>
      </c>
      <c r="B251" s="17">
        <v>5.7749680854425056E-2</v>
      </c>
      <c r="C251" s="17">
        <v>2.6278830322324458E-2</v>
      </c>
      <c r="D251" s="17">
        <v>5.6653241253049623E-2</v>
      </c>
      <c r="E251" s="17">
        <v>2.0962420593744466E-2</v>
      </c>
      <c r="F251" s="23"/>
      <c r="G251" s="18"/>
      <c r="H251" s="18"/>
      <c r="I251" s="18"/>
      <c r="J251" s="24"/>
      <c r="K251" s="18"/>
      <c r="L251" s="18"/>
      <c r="M251" s="18"/>
      <c r="N251" s="36"/>
      <c r="O251" s="10"/>
      <c r="P251" s="10"/>
    </row>
    <row r="252" spans="1:16" s="6" customFormat="1" ht="20.100000000000001" customHeight="1" thickBot="1" x14ac:dyDescent="0.35">
      <c r="A252" s="76"/>
      <c r="B252" s="26">
        <f>B251*B251</f>
        <v>3.335025638787948E-3</v>
      </c>
      <c r="C252" s="26">
        <f>C251*C251</f>
        <v>6.9057692310951942E-4</v>
      </c>
      <c r="D252" s="26">
        <f>D251*D251</f>
        <v>3.2095897444762438E-3</v>
      </c>
      <c r="E252" s="26">
        <f>E251*E251</f>
        <v>4.3942307714904208E-4</v>
      </c>
      <c r="F252" s="27">
        <f>SQRT(B252+C252+D252+E252)</f>
        <v>8.760488218999414E-2</v>
      </c>
      <c r="G252" s="28">
        <f>F252/F250</f>
        <v>1.3363997960424962E-4</v>
      </c>
      <c r="H252" s="29">
        <f>G252*1000000</f>
        <v>133.63997960424962</v>
      </c>
      <c r="I252" s="28">
        <f>DEGREES(ATAN(G252))</f>
        <v>7.6570067599541006E-3</v>
      </c>
      <c r="J252" s="28" t="s">
        <v>73</v>
      </c>
      <c r="K252" s="31"/>
      <c r="L252" s="31"/>
      <c r="M252" s="31">
        <v>1</v>
      </c>
      <c r="N252" s="32">
        <v>1</v>
      </c>
      <c r="O252" s="10"/>
      <c r="P252" s="10"/>
    </row>
    <row r="253" spans="1:16" s="6" customFormat="1" ht="20.100000000000001" customHeight="1" x14ac:dyDescent="0.3">
      <c r="A253" s="75" t="s">
        <v>54</v>
      </c>
      <c r="B253" s="17">
        <v>3.0802288089073974E-2</v>
      </c>
      <c r="C253" s="25">
        <v>2.6014281789733792E-2</v>
      </c>
      <c r="D253" s="17">
        <v>3.0666945377225537E-2</v>
      </c>
      <c r="E253" s="17">
        <v>4.8584581299006759E-2</v>
      </c>
      <c r="F253" s="23"/>
      <c r="G253" s="18"/>
      <c r="H253" s="18"/>
      <c r="I253" s="18"/>
      <c r="J253" s="24"/>
      <c r="K253" s="18"/>
      <c r="L253" s="18"/>
      <c r="M253" s="18"/>
      <c r="N253" s="36"/>
      <c r="O253" s="10"/>
      <c r="P253" s="10"/>
    </row>
    <row r="254" spans="1:16" s="6" customFormat="1" ht="20.100000000000001" customHeight="1" thickBot="1" x14ac:dyDescent="0.35">
      <c r="A254" s="76"/>
      <c r="B254" s="19">
        <f>B253*B253</f>
        <v>9.4878095152230841E-4</v>
      </c>
      <c r="C254" s="19">
        <f>C253*C253</f>
        <v>6.7674285703567521E-4</v>
      </c>
      <c r="D254" s="19">
        <f>D253*D253</f>
        <v>9.4046153876973474E-4</v>
      </c>
      <c r="E254" s="19">
        <f>E253*E253</f>
        <v>2.3604615399997974E-3</v>
      </c>
      <c r="F254" s="20">
        <f>SQRT(B254+C254+D254+E254)</f>
        <v>7.0188652126447884E-2</v>
      </c>
      <c r="G254" s="21">
        <f>F254/F250</f>
        <v>1.0707177276130863E-4</v>
      </c>
      <c r="H254" s="22">
        <f>G254*1000000</f>
        <v>107.07177276130862</v>
      </c>
      <c r="I254" s="21">
        <f>DEGREES(ATAN(G254))</f>
        <v>6.1347606607630818E-3</v>
      </c>
      <c r="J254" s="21" t="s">
        <v>14</v>
      </c>
      <c r="K254" s="37"/>
      <c r="L254" s="37"/>
      <c r="M254" s="37">
        <v>1</v>
      </c>
      <c r="N254" s="38">
        <v>1</v>
      </c>
      <c r="O254" s="10"/>
      <c r="P254" s="10"/>
    </row>
    <row r="255" spans="1:16" s="6" customFormat="1" ht="20.100000000000001" customHeight="1" x14ac:dyDescent="0.3">
      <c r="A255" s="76" t="s">
        <v>55</v>
      </c>
      <c r="B255" s="30">
        <v>6.057392176203346E-2</v>
      </c>
      <c r="C255" s="30">
        <v>5.7364623271748183E-2</v>
      </c>
      <c r="D255" s="30">
        <v>6.460263151775876E-2</v>
      </c>
      <c r="E255" s="30">
        <v>1.6364595897047335E-2</v>
      </c>
      <c r="F255" s="27"/>
      <c r="G255" s="31"/>
      <c r="H255" s="31"/>
      <c r="I255" s="31"/>
      <c r="J255" s="28"/>
      <c r="K255" s="31"/>
      <c r="L255" s="31"/>
      <c r="M255" s="31"/>
      <c r="N255" s="32"/>
      <c r="O255" s="10"/>
      <c r="P255" s="10"/>
    </row>
    <row r="256" spans="1:16" s="6" customFormat="1" ht="20.100000000000001" customHeight="1" thickBot="1" x14ac:dyDescent="0.35">
      <c r="A256" s="77"/>
      <c r="B256" s="19">
        <f>B255*B255</f>
        <v>3.6691999976329508E-3</v>
      </c>
      <c r="C256" s="19">
        <f>C255*C255</f>
        <v>3.290700003109593E-3</v>
      </c>
      <c r="D256" s="19">
        <f>D255*D255</f>
        <v>4.1734999990193176E-3</v>
      </c>
      <c r="E256" s="19">
        <f>E255*E255</f>
        <v>2.6779999887365847E-4</v>
      </c>
      <c r="F256" s="20">
        <f>SQRT(B256+C256+D256+E256)</f>
        <v>0.10677640188091898</v>
      </c>
      <c r="G256" s="21">
        <f>F256/F250</f>
        <v>1.6288585536401745E-4</v>
      </c>
      <c r="H256" s="22">
        <f>G256*1000000</f>
        <v>162.88585536401746</v>
      </c>
      <c r="I256" s="21">
        <f>DEGREES(ATAN(G256))</f>
        <v>9.3326719721990269E-3</v>
      </c>
      <c r="J256" s="21" t="s">
        <v>82</v>
      </c>
      <c r="K256" s="37"/>
      <c r="L256" s="37"/>
      <c r="M256" s="37">
        <v>1</v>
      </c>
      <c r="N256" s="38">
        <v>1</v>
      </c>
      <c r="O256" s="10"/>
      <c r="P256" s="10"/>
    </row>
    <row r="257" spans="1:16" s="6" customFormat="1" ht="20.100000000000001" customHeight="1" x14ac:dyDescent="0.3">
      <c r="A257" s="76" t="s">
        <v>56</v>
      </c>
      <c r="B257" s="17">
        <v>8.3351664658062416E-2</v>
      </c>
      <c r="C257" s="17">
        <v>0.17835319204449676</v>
      </c>
      <c r="D257" s="17">
        <v>4.5636568999261162E-2</v>
      </c>
      <c r="E257" s="17">
        <v>6.5587319118992321E-2</v>
      </c>
      <c r="F257" s="23"/>
      <c r="G257" s="18"/>
      <c r="H257" s="18"/>
      <c r="I257" s="18"/>
      <c r="J257" s="24"/>
      <c r="K257" s="18"/>
      <c r="L257" s="18"/>
      <c r="M257" s="18"/>
      <c r="N257" s="36"/>
      <c r="O257" s="10"/>
      <c r="P257" s="10"/>
    </row>
    <row r="258" spans="1:16" s="6" customFormat="1" ht="20.100000000000001" customHeight="1" thickBot="1" x14ac:dyDescent="0.35">
      <c r="A258" s="77"/>
      <c r="B258" s="26">
        <f>B257*B257</f>
        <v>6.9475000012700914E-3</v>
      </c>
      <c r="C258" s="26">
        <f>C257*C257</f>
        <v>3.1809861112461139E-2</v>
      </c>
      <c r="D258" s="26">
        <f>D257*D257</f>
        <v>2.0826964300243249E-3</v>
      </c>
      <c r="E258" s="26">
        <f>E257*E257</f>
        <v>4.3016964292165354E-3</v>
      </c>
      <c r="F258" s="27">
        <f>SQRT(B258+C258+D258+E258)</f>
        <v>0.21246588896331592</v>
      </c>
      <c r="G258" s="28">
        <f>F258/F250</f>
        <v>3.2411363793717125E-4</v>
      </c>
      <c r="H258" s="29">
        <f>G258*1000000</f>
        <v>324.11363793717123</v>
      </c>
      <c r="I258" s="28">
        <f>DEGREES(ATAN(G258))</f>
        <v>1.8570342886161835E-2</v>
      </c>
      <c r="J258" s="28" t="s">
        <v>86</v>
      </c>
      <c r="K258" s="31">
        <v>1</v>
      </c>
      <c r="L258" s="31">
        <v>1</v>
      </c>
      <c r="M258" s="31">
        <v>1</v>
      </c>
      <c r="N258" s="32">
        <v>1</v>
      </c>
      <c r="O258" s="10"/>
      <c r="P258" s="10"/>
    </row>
    <row r="259" spans="1:16" s="6" customFormat="1" ht="20.100000000000001" customHeight="1" x14ac:dyDescent="0.3">
      <c r="A259" s="76" t="s">
        <v>57</v>
      </c>
      <c r="B259" s="17">
        <v>9.4767698440583775E-2</v>
      </c>
      <c r="C259" s="17">
        <v>4.5945620051218106E-2</v>
      </c>
      <c r="D259" s="17">
        <v>6.7106631577305828E-2</v>
      </c>
      <c r="E259" s="17">
        <v>2.7509998165443722E-2</v>
      </c>
      <c r="F259" s="23"/>
      <c r="G259" s="18"/>
      <c r="H259" s="18"/>
      <c r="I259" s="18"/>
      <c r="J259" s="24"/>
      <c r="K259" s="18"/>
      <c r="L259" s="18"/>
      <c r="M259" s="18"/>
      <c r="N259" s="36"/>
      <c r="O259" s="10"/>
      <c r="P259" s="10"/>
    </row>
    <row r="260" spans="1:16" s="6" customFormat="1" ht="20.100000000000001" customHeight="1" thickBot="1" x14ac:dyDescent="0.35">
      <c r="A260" s="77"/>
      <c r="B260" s="19">
        <f>B259*B259</f>
        <v>8.9809166677254238E-3</v>
      </c>
      <c r="C260" s="19">
        <f>C259*C259</f>
        <v>2.1110000018908955E-3</v>
      </c>
      <c r="D260" s="19">
        <f>D259*D259</f>
        <v>4.5033000016522599E-3</v>
      </c>
      <c r="E260" s="19">
        <f>E259*E259</f>
        <v>7.5679999906271694E-4</v>
      </c>
      <c r="F260" s="20">
        <f>SQRT(B260+C260+D260+E260)</f>
        <v>0.12787500408731683</v>
      </c>
      <c r="G260" s="21">
        <f>F260/F250</f>
        <v>1.9507146760450999E-4</v>
      </c>
      <c r="H260" s="22">
        <f>G260*1000000</f>
        <v>195.07146760450999</v>
      </c>
      <c r="I260" s="21">
        <f>DEGREES(ATAN(G260))</f>
        <v>1.1176771655391948E-2</v>
      </c>
      <c r="J260" s="21" t="s">
        <v>92</v>
      </c>
      <c r="K260" s="37">
        <v>1</v>
      </c>
      <c r="L260" s="37">
        <v>1</v>
      </c>
      <c r="M260" s="37">
        <v>1</v>
      </c>
      <c r="N260" s="38">
        <v>1</v>
      </c>
      <c r="O260" s="10"/>
      <c r="P260" s="10"/>
    </row>
    <row r="261" spans="1:16" s="6" customFormat="1" ht="20.100000000000001" customHeight="1" x14ac:dyDescent="0.3">
      <c r="A261" s="76" t="s">
        <v>58</v>
      </c>
      <c r="B261" s="30">
        <v>7.5906521436056695E-2</v>
      </c>
      <c r="C261" s="30">
        <v>1.8047160425568677E-2</v>
      </c>
      <c r="D261" s="30">
        <v>6.0434537565286092E-2</v>
      </c>
      <c r="E261" s="30">
        <v>1.8823743856286643E-2</v>
      </c>
      <c r="F261" s="27"/>
      <c r="G261" s="31"/>
      <c r="H261" s="31"/>
      <c r="I261" s="31"/>
      <c r="J261" s="28"/>
      <c r="K261" s="31"/>
      <c r="L261" s="31"/>
      <c r="M261" s="31"/>
      <c r="N261" s="32"/>
      <c r="O261" s="10"/>
      <c r="P261" s="10"/>
    </row>
    <row r="262" spans="1:16" s="6" customFormat="1" ht="20.100000000000001" customHeight="1" thickBot="1" x14ac:dyDescent="0.35">
      <c r="A262" s="77"/>
      <c r="B262" s="19">
        <f>B261*B261</f>
        <v>5.7617999965225344E-3</v>
      </c>
      <c r="C262" s="19">
        <f>C261*C261</f>
        <v>3.2569999942621219E-4</v>
      </c>
      <c r="D262" s="19">
        <f>D261*D261</f>
        <v>3.6523333307299758E-3</v>
      </c>
      <c r="E262" s="19">
        <f>E261*E261</f>
        <v>3.5433333276708914E-4</v>
      </c>
      <c r="F262" s="20">
        <f>SQRT(B262+C262+D262+E262)</f>
        <v>0.10046973006555662</v>
      </c>
      <c r="G262" s="21">
        <f>F262/F250</f>
        <v>1.5326511880566171E-4</v>
      </c>
      <c r="H262" s="22">
        <f>G262*1000000</f>
        <v>153.2651188056617</v>
      </c>
      <c r="I262" s="21">
        <f>DEGREES(ATAN(G262))</f>
        <v>8.7814443853762771E-3</v>
      </c>
      <c r="J262" s="21" t="s">
        <v>13</v>
      </c>
      <c r="K262" s="37"/>
      <c r="L262" s="37"/>
      <c r="M262" s="37">
        <v>1</v>
      </c>
      <c r="N262" s="38">
        <v>1</v>
      </c>
      <c r="O262" s="10"/>
      <c r="P262" s="10"/>
    </row>
    <row r="263" spans="1:16" s="6" customFormat="1" ht="24.9" customHeight="1" thickBot="1" x14ac:dyDescent="0.35">
      <c r="A263" s="33"/>
      <c r="B263" s="30"/>
      <c r="C263" s="34" t="s">
        <v>107</v>
      </c>
      <c r="D263" s="74" t="s">
        <v>122</v>
      </c>
      <c r="E263" s="74"/>
      <c r="F263" s="61">
        <v>329.69900000000001</v>
      </c>
      <c r="G263" s="31"/>
      <c r="H263" s="31"/>
      <c r="I263" s="31"/>
      <c r="J263" s="28"/>
      <c r="K263" s="31"/>
      <c r="L263" s="31"/>
      <c r="M263" s="31"/>
      <c r="N263" s="32"/>
      <c r="O263" s="10"/>
      <c r="P263" s="10"/>
    </row>
    <row r="264" spans="1:16" s="6" customFormat="1" ht="20.100000000000001" customHeight="1" x14ac:dyDescent="0.3">
      <c r="A264" s="75" t="s">
        <v>53</v>
      </c>
      <c r="B264" s="17">
        <v>4.8601483176543885E-2</v>
      </c>
      <c r="C264" s="17">
        <v>2.4001602526929379E-2</v>
      </c>
      <c r="D264" s="17">
        <v>5.6653241253049623E-2</v>
      </c>
      <c r="E264" s="17">
        <v>2.0962420593744466E-2</v>
      </c>
      <c r="F264" s="23"/>
      <c r="G264" s="18"/>
      <c r="H264" s="18"/>
      <c r="I264" s="18"/>
      <c r="J264" s="24"/>
      <c r="K264" s="18"/>
      <c r="L264" s="18"/>
      <c r="M264" s="18"/>
      <c r="N264" s="36"/>
      <c r="O264" s="10"/>
      <c r="P264" s="10"/>
    </row>
    <row r="265" spans="1:16" s="6" customFormat="1" ht="20.100000000000001" customHeight="1" thickBot="1" x14ac:dyDescent="0.35">
      <c r="A265" s="76"/>
      <c r="B265" s="26">
        <f>B264*B264</f>
        <v>2.3621041669598781E-3</v>
      </c>
      <c r="C265" s="26">
        <f>C264*C264</f>
        <v>5.760769238607028E-4</v>
      </c>
      <c r="D265" s="26">
        <f>D264*D264</f>
        <v>3.2095897444762438E-3</v>
      </c>
      <c r="E265" s="26">
        <f>E264*E264</f>
        <v>4.3942307714904208E-4</v>
      </c>
      <c r="F265" s="27">
        <f>SQRT(B265+C265+D265+E265)</f>
        <v>8.1161529756688708E-2</v>
      </c>
      <c r="G265" s="28">
        <f>F265/F263</f>
        <v>2.4616856513574111E-4</v>
      </c>
      <c r="H265" s="29">
        <f>G265*1000000</f>
        <v>246.16856513574112</v>
      </c>
      <c r="I265" s="28">
        <f>DEGREES(ATAN(G265))</f>
        <v>1.4104419546164875E-2</v>
      </c>
      <c r="J265" s="28" t="s">
        <v>74</v>
      </c>
      <c r="K265" s="31"/>
      <c r="L265" s="31"/>
      <c r="M265" s="31">
        <v>1</v>
      </c>
      <c r="N265" s="32">
        <v>1</v>
      </c>
      <c r="O265" s="10"/>
      <c r="P265" s="10"/>
    </row>
    <row r="266" spans="1:16" s="6" customFormat="1" ht="20.100000000000001" customHeight="1" x14ac:dyDescent="0.3">
      <c r="A266" s="75" t="s">
        <v>54</v>
      </c>
      <c r="B266" s="17">
        <v>3.8711788437053481E-2</v>
      </c>
      <c r="C266" s="17">
        <v>4.4652360884866002E-2</v>
      </c>
      <c r="D266" s="17">
        <v>3.0666945377225537E-2</v>
      </c>
      <c r="E266" s="17">
        <v>4.8584581299006759E-2</v>
      </c>
      <c r="F266" s="23"/>
      <c r="G266" s="18"/>
      <c r="H266" s="18"/>
      <c r="I266" s="18"/>
      <c r="J266" s="24"/>
      <c r="K266" s="18"/>
      <c r="L266" s="18"/>
      <c r="M266" s="18"/>
      <c r="N266" s="36"/>
      <c r="O266" s="10"/>
      <c r="P266" s="10"/>
    </row>
    <row r="267" spans="1:16" s="6" customFormat="1" ht="20.100000000000001" customHeight="1" thickBot="1" x14ac:dyDescent="0.35">
      <c r="A267" s="76"/>
      <c r="B267" s="19">
        <f>B266*B266</f>
        <v>1.4986025639951875E-3</v>
      </c>
      <c r="C267" s="19">
        <f>C266*C266</f>
        <v>1.9938333325923113E-3</v>
      </c>
      <c r="D267" s="19">
        <f>D266*D266</f>
        <v>9.4046153876973474E-4</v>
      </c>
      <c r="E267" s="19">
        <f>E266*E266</f>
        <v>2.3604615399997974E-3</v>
      </c>
      <c r="F267" s="20">
        <f>SQRT(B267+C267+D267+E267)</f>
        <v>8.2421835549549793E-2</v>
      </c>
      <c r="G267" s="21">
        <f>F267/F263</f>
        <v>2.4999116026906297E-4</v>
      </c>
      <c r="H267" s="22">
        <f>G267*1000000</f>
        <v>249.99116026906296</v>
      </c>
      <c r="I267" s="21">
        <f>DEGREES(ATAN(G267))</f>
        <v>1.4323438100612006E-2</v>
      </c>
      <c r="J267" s="21" t="s">
        <v>79</v>
      </c>
      <c r="K267" s="37"/>
      <c r="L267" s="37"/>
      <c r="M267" s="37">
        <v>1</v>
      </c>
      <c r="N267" s="38">
        <v>1</v>
      </c>
      <c r="O267" s="10"/>
      <c r="P267" s="10"/>
    </row>
    <row r="268" spans="1:16" s="6" customFormat="1" ht="20.100000000000001" customHeight="1" x14ac:dyDescent="0.3">
      <c r="A268" s="76" t="s">
        <v>55</v>
      </c>
      <c r="B268" s="30">
        <v>1.9367999996308238E-2</v>
      </c>
      <c r="C268" s="30">
        <v>1.4726800007155911E-2</v>
      </c>
      <c r="D268" s="30">
        <v>6.460263151775876E-2</v>
      </c>
      <c r="E268" s="30">
        <v>1.6364595897047335E-2</v>
      </c>
      <c r="F268" s="27"/>
      <c r="G268" s="31"/>
      <c r="H268" s="31"/>
      <c r="I268" s="31"/>
      <c r="J268" s="28"/>
      <c r="K268" s="31"/>
      <c r="L268" s="31"/>
      <c r="M268" s="31"/>
      <c r="N268" s="32"/>
      <c r="O268" s="10"/>
      <c r="P268" s="10"/>
    </row>
    <row r="269" spans="1:16" s="6" customFormat="1" ht="20.100000000000001" customHeight="1" thickBot="1" x14ac:dyDescent="0.35">
      <c r="A269" s="77"/>
      <c r="B269" s="19">
        <f>B268*B268</f>
        <v>3.7511942385699587E-4</v>
      </c>
      <c r="C269" s="19">
        <f>C268*C268</f>
        <v>2.1687863845076734E-4</v>
      </c>
      <c r="D269" s="19">
        <f>D268*D268</f>
        <v>4.1734999990193176E-3</v>
      </c>
      <c r="E269" s="19">
        <f>E268*E268</f>
        <v>2.6779999887365847E-4</v>
      </c>
      <c r="F269" s="20">
        <f>SQRT(B269+C269+D269+E269)</f>
        <v>7.094574025408952E-2</v>
      </c>
      <c r="G269" s="21">
        <f>F269/F263</f>
        <v>2.1518336499076285E-4</v>
      </c>
      <c r="H269" s="22">
        <f>G269*1000000</f>
        <v>215.18336499076284</v>
      </c>
      <c r="I269" s="21">
        <f>DEGREES(ATAN(G269))</f>
        <v>1.2329098445098835E-2</v>
      </c>
      <c r="J269" s="21" t="s">
        <v>12</v>
      </c>
      <c r="K269" s="37"/>
      <c r="L269" s="37"/>
      <c r="M269" s="37">
        <v>1</v>
      </c>
      <c r="N269" s="38">
        <v>1</v>
      </c>
      <c r="O269" s="10"/>
      <c r="P269" s="10"/>
    </row>
    <row r="270" spans="1:16" s="6" customFormat="1" ht="20.100000000000001" customHeight="1" x14ac:dyDescent="0.3">
      <c r="A270" s="76" t="s">
        <v>56</v>
      </c>
      <c r="B270" s="17">
        <v>0.27017708184892392</v>
      </c>
      <c r="C270" s="17">
        <v>0.17938053903958487</v>
      </c>
      <c r="D270" s="17">
        <v>4.5636568999261162E-2</v>
      </c>
      <c r="E270" s="17">
        <v>6.5587319118992321E-2</v>
      </c>
      <c r="F270" s="23"/>
      <c r="G270" s="18"/>
      <c r="H270" s="18"/>
      <c r="I270" s="18"/>
      <c r="J270" s="24"/>
      <c r="K270" s="18"/>
      <c r="L270" s="18"/>
      <c r="M270" s="18"/>
      <c r="N270" s="36"/>
      <c r="O270" s="10"/>
      <c r="P270" s="10"/>
    </row>
    <row r="271" spans="1:16" s="6" customFormat="1" ht="20.100000000000001" customHeight="1" thickBot="1" x14ac:dyDescent="0.35">
      <c r="A271" s="77"/>
      <c r="B271" s="26">
        <f>B270*B270</f>
        <v>7.2995655556400127E-2</v>
      </c>
      <c r="C271" s="26">
        <f>C270*C270</f>
        <v>3.2177377786132035E-2</v>
      </c>
      <c r="D271" s="26">
        <f>D270*D270</f>
        <v>2.0826964300243249E-3</v>
      </c>
      <c r="E271" s="26">
        <f>E270*E270</f>
        <v>4.3016964292165354E-3</v>
      </c>
      <c r="F271" s="27">
        <f>SQRT(B271+C271+D271+E271)</f>
        <v>0.33400213502577047</v>
      </c>
      <c r="G271" s="28">
        <f>F271/F263</f>
        <v>1.013051707847978E-3</v>
      </c>
      <c r="H271" s="29">
        <f>G271*1000000</f>
        <v>1013.051707847978</v>
      </c>
      <c r="I271" s="28">
        <f>DEGREES(ATAN(G271))</f>
        <v>5.8043567432017891E-2</v>
      </c>
      <c r="J271" s="28" t="s">
        <v>87</v>
      </c>
      <c r="K271" s="31">
        <v>1</v>
      </c>
      <c r="L271" s="31">
        <v>1</v>
      </c>
      <c r="M271" s="31">
        <v>1</v>
      </c>
      <c r="N271" s="32">
        <v>1</v>
      </c>
      <c r="O271" s="10"/>
      <c r="P271" s="10"/>
    </row>
    <row r="272" spans="1:16" s="6" customFormat="1" ht="20.100000000000001" customHeight="1" x14ac:dyDescent="0.3">
      <c r="A272" s="76" t="s">
        <v>57</v>
      </c>
      <c r="B272" s="17">
        <v>6.9172248754909071E-2</v>
      </c>
      <c r="C272" s="17">
        <v>6.5698300336300988E-2</v>
      </c>
      <c r="D272" s="17">
        <v>6.7106631577305828E-2</v>
      </c>
      <c r="E272" s="17">
        <v>2.7509998165443722E-2</v>
      </c>
      <c r="F272" s="23"/>
      <c r="G272" s="18"/>
      <c r="H272" s="18"/>
      <c r="I272" s="18"/>
      <c r="J272" s="24"/>
      <c r="K272" s="18"/>
      <c r="L272" s="18"/>
      <c r="M272" s="18"/>
      <c r="N272" s="36"/>
      <c r="O272" s="10"/>
      <c r="P272" s="10"/>
    </row>
    <row r="273" spans="1:16" s="6" customFormat="1" ht="20.100000000000001" customHeight="1" thickBot="1" x14ac:dyDescent="0.35">
      <c r="A273" s="77"/>
      <c r="B273" s="19">
        <f>B272*B272</f>
        <v>4.7847999978110197E-3</v>
      </c>
      <c r="C273" s="19">
        <f>C272*C272</f>
        <v>4.3162666670788063E-3</v>
      </c>
      <c r="D273" s="19">
        <f>D272*D272</f>
        <v>4.5033000016522599E-3</v>
      </c>
      <c r="E273" s="19">
        <f>E272*E272</f>
        <v>7.5679999906271694E-4</v>
      </c>
      <c r="F273" s="20">
        <f>SQRT(B273+C273+D273+E273)</f>
        <v>0.11983808520501653</v>
      </c>
      <c r="G273" s="21">
        <f>F273/F263</f>
        <v>3.6347724805054464E-4</v>
      </c>
      <c r="H273" s="22">
        <f>G273*1000000</f>
        <v>363.47724805054463</v>
      </c>
      <c r="I273" s="21">
        <f>DEGREES(ATAN(G273))</f>
        <v>2.0825711345191424E-2</v>
      </c>
      <c r="J273" s="21" t="s">
        <v>91</v>
      </c>
      <c r="K273" s="37">
        <v>1</v>
      </c>
      <c r="L273" s="37">
        <v>1</v>
      </c>
      <c r="M273" s="37">
        <v>1</v>
      </c>
      <c r="N273" s="38">
        <v>1</v>
      </c>
      <c r="O273" s="10"/>
      <c r="P273" s="10"/>
    </row>
    <row r="274" spans="1:16" s="6" customFormat="1" ht="20.100000000000001" customHeight="1" x14ac:dyDescent="0.3">
      <c r="A274" s="76" t="s">
        <v>58</v>
      </c>
      <c r="B274" s="30">
        <v>4.3992423595287378E-2</v>
      </c>
      <c r="C274" s="30">
        <v>3.9576929296413682E-2</v>
      </c>
      <c r="D274" s="30">
        <v>6.0434537565286092E-2</v>
      </c>
      <c r="E274" s="30">
        <v>1.8823743856286643E-2</v>
      </c>
      <c r="F274" s="27"/>
      <c r="G274" s="31"/>
      <c r="H274" s="31"/>
      <c r="I274" s="31"/>
      <c r="J274" s="28"/>
      <c r="K274" s="31"/>
      <c r="L274" s="31"/>
      <c r="M274" s="31"/>
      <c r="N274" s="32"/>
      <c r="O274" s="10"/>
      <c r="P274" s="10"/>
    </row>
    <row r="275" spans="1:16" s="6" customFormat="1" ht="20.100000000000001" customHeight="1" thickBot="1" x14ac:dyDescent="0.35">
      <c r="A275" s="77"/>
      <c r="B275" s="19">
        <f>B274*B274</f>
        <v>1.9353333337871976E-3</v>
      </c>
      <c r="C275" s="19">
        <f>C274*C274</f>
        <v>1.5663333325333275E-3</v>
      </c>
      <c r="D275" s="19">
        <f>D274*D274</f>
        <v>3.6523333307299758E-3</v>
      </c>
      <c r="E275" s="19">
        <f>E274*E274</f>
        <v>3.5433333276708914E-4</v>
      </c>
      <c r="F275" s="20">
        <f>SQRT(B275+C275+D275+E275)</f>
        <v>8.6650639523419504E-2</v>
      </c>
      <c r="G275" s="21">
        <f>F275/F263</f>
        <v>2.6281741686635235E-4</v>
      </c>
      <c r="H275" s="22">
        <f>G275*1000000</f>
        <v>262.81741686635235</v>
      </c>
      <c r="I275" s="21">
        <f>DEGREES(ATAN(G275))</f>
        <v>1.5058328422264429E-2</v>
      </c>
      <c r="J275" s="21" t="s">
        <v>94</v>
      </c>
      <c r="K275" s="37"/>
      <c r="L275" s="37"/>
      <c r="M275" s="37">
        <v>1</v>
      </c>
      <c r="N275" s="38">
        <v>1</v>
      </c>
      <c r="O275" s="10"/>
      <c r="P275" s="10"/>
    </row>
    <row r="276" spans="1:16" ht="18" thickBot="1" x14ac:dyDescent="0.35">
      <c r="G276" s="80" t="s">
        <v>49</v>
      </c>
      <c r="H276" s="80"/>
      <c r="I276" s="80"/>
      <c r="J276" s="80"/>
    </row>
    <row r="277" spans="1:16" ht="18" thickTop="1" x14ac:dyDescent="0.25"/>
  </sheetData>
  <mergeCells count="154">
    <mergeCell ref="A274:A275"/>
    <mergeCell ref="G276:J276"/>
    <mergeCell ref="A264:A265"/>
    <mergeCell ref="A266:A267"/>
    <mergeCell ref="A268:A269"/>
    <mergeCell ref="A270:A271"/>
    <mergeCell ref="A272:A273"/>
    <mergeCell ref="A255:A256"/>
    <mergeCell ref="A257:A258"/>
    <mergeCell ref="A259:A260"/>
    <mergeCell ref="A261:A262"/>
    <mergeCell ref="D263:E263"/>
    <mergeCell ref="A246:A247"/>
    <mergeCell ref="A248:A249"/>
    <mergeCell ref="D250:E250"/>
    <mergeCell ref="A251:A252"/>
    <mergeCell ref="A253:A254"/>
    <mergeCell ref="D237:E237"/>
    <mergeCell ref="A238:A239"/>
    <mergeCell ref="A240:A241"/>
    <mergeCell ref="A242:A243"/>
    <mergeCell ref="A244:A245"/>
    <mergeCell ref="A227:A228"/>
    <mergeCell ref="A229:A230"/>
    <mergeCell ref="A231:A232"/>
    <mergeCell ref="A233:A234"/>
    <mergeCell ref="A235:A236"/>
    <mergeCell ref="A218:A219"/>
    <mergeCell ref="A220:A221"/>
    <mergeCell ref="A222:A223"/>
    <mergeCell ref="D224:E224"/>
    <mergeCell ref="A225:A226"/>
    <mergeCell ref="A209:A210"/>
    <mergeCell ref="D211:E211"/>
    <mergeCell ref="A212:A213"/>
    <mergeCell ref="A214:A215"/>
    <mergeCell ref="A216:A217"/>
    <mergeCell ref="A199:A200"/>
    <mergeCell ref="A201:A202"/>
    <mergeCell ref="A203:A204"/>
    <mergeCell ref="A205:A206"/>
    <mergeCell ref="A207:A208"/>
    <mergeCell ref="A190:A191"/>
    <mergeCell ref="A192:A193"/>
    <mergeCell ref="A194:A195"/>
    <mergeCell ref="A196:A197"/>
    <mergeCell ref="D198:E198"/>
    <mergeCell ref="A181:A182"/>
    <mergeCell ref="A183:A184"/>
    <mergeCell ref="D185:E185"/>
    <mergeCell ref="A186:A187"/>
    <mergeCell ref="A188:A189"/>
    <mergeCell ref="A166:A167"/>
    <mergeCell ref="A168:A169"/>
    <mergeCell ref="A170:A171"/>
    <mergeCell ref="D172:E172"/>
    <mergeCell ref="A173:A174"/>
    <mergeCell ref="A157:A158"/>
    <mergeCell ref="D159:E159"/>
    <mergeCell ref="A160:A161"/>
    <mergeCell ref="A162:A163"/>
    <mergeCell ref="A164:A165"/>
    <mergeCell ref="A147:A148"/>
    <mergeCell ref="A149:A150"/>
    <mergeCell ref="A151:A152"/>
    <mergeCell ref="A153:A154"/>
    <mergeCell ref="A155:A156"/>
    <mergeCell ref="A138:A139"/>
    <mergeCell ref="A140:A141"/>
    <mergeCell ref="A142:A143"/>
    <mergeCell ref="A144:A145"/>
    <mergeCell ref="D146:E146"/>
    <mergeCell ref="A129:A130"/>
    <mergeCell ref="A131:A132"/>
    <mergeCell ref="D133:E133"/>
    <mergeCell ref="A134:A135"/>
    <mergeCell ref="A136:A137"/>
    <mergeCell ref="D107:E107"/>
    <mergeCell ref="A108:A109"/>
    <mergeCell ref="A110:A111"/>
    <mergeCell ref="A112:A113"/>
    <mergeCell ref="A127:A128"/>
    <mergeCell ref="D94:E94"/>
    <mergeCell ref="A99:A100"/>
    <mergeCell ref="A101:A102"/>
    <mergeCell ref="A103:A104"/>
    <mergeCell ref="A105:A106"/>
    <mergeCell ref="A71:A72"/>
    <mergeCell ref="A73:A74"/>
    <mergeCell ref="A82:A83"/>
    <mergeCell ref="A84:A85"/>
    <mergeCell ref="A86:A87"/>
    <mergeCell ref="A47:A48"/>
    <mergeCell ref="A56:A57"/>
    <mergeCell ref="A58:A59"/>
    <mergeCell ref="A60:A61"/>
    <mergeCell ref="A69:A70"/>
    <mergeCell ref="A30:A31"/>
    <mergeCell ref="A32:A33"/>
    <mergeCell ref="A34:A35"/>
    <mergeCell ref="A43:A44"/>
    <mergeCell ref="A45:A46"/>
    <mergeCell ref="H1:H2"/>
    <mergeCell ref="I1:I2"/>
    <mergeCell ref="J1:J2"/>
    <mergeCell ref="A175:A176"/>
    <mergeCell ref="A177:A178"/>
    <mergeCell ref="A179:A180"/>
    <mergeCell ref="A125:A126"/>
    <mergeCell ref="A114:A115"/>
    <mergeCell ref="A116:A117"/>
    <mergeCell ref="A97:A98"/>
    <mergeCell ref="A118:A119"/>
    <mergeCell ref="A121:A122"/>
    <mergeCell ref="A123:A124"/>
    <mergeCell ref="A88:A89"/>
    <mergeCell ref="A90:A91"/>
    <mergeCell ref="A92:A93"/>
    <mergeCell ref="A95:A96"/>
    <mergeCell ref="D120:E120"/>
    <mergeCell ref="A36:A37"/>
    <mergeCell ref="A38:A39"/>
    <mergeCell ref="A40:A41"/>
    <mergeCell ref="A49:A50"/>
    <mergeCell ref="A51:A52"/>
    <mergeCell ref="A53:A54"/>
    <mergeCell ref="A62:A63"/>
    <mergeCell ref="A64:A65"/>
    <mergeCell ref="A66:A67"/>
    <mergeCell ref="A75:A76"/>
    <mergeCell ref="A77:A78"/>
    <mergeCell ref="A79:A80"/>
    <mergeCell ref="D81:E81"/>
    <mergeCell ref="D16:E16"/>
    <mergeCell ref="D29:E29"/>
    <mergeCell ref="D42:E42"/>
    <mergeCell ref="D55:E55"/>
    <mergeCell ref="D68:E68"/>
    <mergeCell ref="A8:A9"/>
    <mergeCell ref="A1:A2"/>
    <mergeCell ref="A23:A24"/>
    <mergeCell ref="A25:A26"/>
    <mergeCell ref="A27:A28"/>
    <mergeCell ref="A10:A11"/>
    <mergeCell ref="A12:A13"/>
    <mergeCell ref="A14:A15"/>
    <mergeCell ref="A17:A18"/>
    <mergeCell ref="A19:A20"/>
    <mergeCell ref="A21:A22"/>
    <mergeCell ref="F1:F2"/>
    <mergeCell ref="G1:G2"/>
    <mergeCell ref="D3:E3"/>
    <mergeCell ref="A4:A5"/>
    <mergeCell ref="A6:A7"/>
  </mergeCells>
  <printOptions gridLines="1"/>
  <pageMargins left="0.5" right="0.5" top="0.5" bottom="0.5" header="0.3" footer="0.3"/>
  <pageSetup paperSize="3" orientation="landscape" r:id="rId1"/>
  <headerFooter>
    <oddFooter xml:space="preserve">&amp;L&amp;D
&amp;P OF &amp;N&amp;C&amp;F&amp;R
</oddFooter>
  </headerFooter>
  <rowBreaks count="10" manualBreakCount="10">
    <brk id="28" max="16383" man="1"/>
    <brk id="54" max="16383" man="1"/>
    <brk id="80" max="16383" man="1"/>
    <brk id="106" max="16383" man="1"/>
    <brk id="132" max="16383" man="1"/>
    <brk id="158" max="16383" man="1"/>
    <brk id="184" max="16383" man="1"/>
    <brk id="210" max="16383" man="1"/>
    <brk id="236" max="16383" man="1"/>
    <brk id="2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TEST COURSE MAP</vt:lpstr>
      <vt:lpstr>1-MIN VRS</vt:lpstr>
      <vt:lpstr>1-MIN B&amp;R</vt:lpstr>
      <vt:lpstr>FIX-TILT VRS</vt:lpstr>
      <vt:lpstr>FIX-TILT B&amp;R</vt:lpstr>
      <vt:lpstr>FREE-TILT VRS</vt:lpstr>
      <vt:lpstr>FREE-TILT B&amp;R</vt:lpstr>
      <vt:lpstr>COURSES</vt:lpstr>
      <vt:lpstr>'FREE-TILT B&amp;R'!Print_Area</vt:lpstr>
      <vt:lpstr>'1-MIN B&amp;R'!Print_Titles</vt:lpstr>
      <vt:lpstr>'1-MIN VRS'!Print_Titles</vt:lpstr>
      <vt:lpstr>COURSES!Print_Titles</vt:lpstr>
      <vt:lpstr>'FIX-TILT B&amp;R'!Print_Titles</vt:lpstr>
      <vt:lpstr>'FIX-TILT VRS'!Print_Titles</vt:lpstr>
      <vt:lpstr>'FREE-TILT B&amp;R'!Print_Titles</vt:lpstr>
      <vt:lpstr>'FREE-TILT VRS'!Print_Titles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Emerick, Stan</dc:creator>
  <cp:lastModifiedBy>Stan</cp:lastModifiedBy>
  <cp:lastPrinted>2022-10-08T05:48:56Z</cp:lastPrinted>
  <dcterms:created xsi:type="dcterms:W3CDTF">2018-09-27T20:44:57Z</dcterms:created>
  <dcterms:modified xsi:type="dcterms:W3CDTF">2022-10-08T05:49:26Z</dcterms:modified>
</cp:coreProperties>
</file>